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8_{DEA05809-2A54-486C-9FF7-E98BD93330A2}" xr6:coauthVersionLast="47" xr6:coauthVersionMax="47" xr10:uidLastSave="{00000000-0000-0000-0000-000000000000}"/>
  <bookViews>
    <workbookView xWindow="-120" yWindow="-120" windowWidth="29040" windowHeight="15720" firstSheet="8" activeTab="17"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789" r:id="rId6"/>
    <sheet name="Ejecución Presupueto Base Emis" sheetId="788" r:id="rId7"/>
    <sheet name="Ejecución bonos Emit y Pagados" sheetId="790"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C'!$K$137:$S$148</definedName>
    <definedName name="_xlnm._FilterDatabase" localSheetId="15" hidden="1">'Anexo D.5'!#REF!</definedName>
    <definedName name="_xlnm._FilterDatabase" localSheetId="5" hidden="1">'Ejecución Presupuesto Base Efec'!$A$9:$J$74</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C'!$B$1:$H$136</definedName>
    <definedName name="_xlnm.Print_Area" localSheetId="11">'Anexo D.1'!$A$1:$K$122</definedName>
    <definedName name="_xlnm.Print_Area" localSheetId="12">'Anexo D.2'!$A$1:$K$78</definedName>
    <definedName name="_xlnm.Print_Area" localSheetId="13">'Anexo D.3'!$A$1:$K$159</definedName>
    <definedName name="_xlnm.Print_Area" localSheetId="14">'Anexo D.4'!#REF!</definedName>
    <definedName name="_xlnm.Print_Area" localSheetId="15">'Anexo D.5'!$A$1:$V$25</definedName>
    <definedName name="_xlnm.Print_Area" localSheetId="16">'Anexo E'!$A$1:$D$28</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Efec'!$A$9:$J$98</definedName>
    <definedName name="_xlnm.Print_Area" localSheetId="6">'Ejecución Presupueto Base Emis'!$A$1:$M$49</definedName>
    <definedName name="_xlnm.Print_Area" localSheetId="1">'Estadisticas 2025'!$A$1:$Q$655</definedName>
    <definedName name="_xlnm.Print_Area" localSheetId="0">Indice!$B$1:$B$55</definedName>
    <definedName name="_xlnm.Print_Area" localSheetId="4">'Inf. Cont. Superavit Esp.'!$A$1:$I$213</definedName>
    <definedName name="_xlnm.Print_Area" localSheetId="3">'Proyectos y casos disponib'!$A$1:$H$488</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C'!$1:$8</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C'!$K$137:$S$148</definedName>
    <definedName name="Z_935DF80A_C4A8_4072_AD95_467BACE55650_.wvu.PrintArea" localSheetId="10" hidden="1">'Anexo C'!$B$6:$H$136</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disponib'!$A$1:$H$358</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2" i="629" l="1"/>
  <c r="V22" i="629"/>
  <c r="S22" i="629"/>
  <c r="R22" i="629"/>
  <c r="P22" i="629"/>
  <c r="N22" i="629"/>
  <c r="B14" i="556"/>
  <c r="B83" i="556"/>
  <c r="E461" i="187"/>
  <c r="D461" i="187"/>
  <c r="C461" i="187"/>
  <c r="E459" i="187"/>
  <c r="E430" i="187"/>
  <c r="E371" i="187"/>
  <c r="D371" i="187"/>
  <c r="C371" i="187"/>
  <c r="E277" i="187"/>
  <c r="D277" i="187"/>
  <c r="C277" i="187"/>
  <c r="G24" i="787"/>
  <c r="G23" i="787"/>
  <c r="G22" i="787"/>
  <c r="I8" i="783"/>
  <c r="I149" i="782"/>
  <c r="I138" i="782"/>
  <c r="I130" i="782"/>
  <c r="I129" i="782"/>
  <c r="I120" i="782"/>
  <c r="I110" i="782"/>
  <c r="I87" i="782"/>
  <c r="I78" i="782"/>
  <c r="I69" i="782"/>
  <c r="I48" i="782"/>
  <c r="I42" i="782"/>
  <c r="I36" i="782"/>
  <c r="I21" i="782"/>
  <c r="I75" i="781"/>
  <c r="I57" i="781"/>
  <c r="I45" i="781"/>
  <c r="I43" i="781"/>
  <c r="I41" i="781"/>
  <c r="I39" i="781"/>
  <c r="I30" i="781"/>
  <c r="I26" i="781"/>
  <c r="I8" i="781"/>
  <c r="I121" i="780"/>
  <c r="I119" i="780"/>
  <c r="I114" i="780"/>
  <c r="I101" i="780"/>
  <c r="I97" i="780"/>
  <c r="I93" i="780"/>
  <c r="F90" i="780"/>
  <c r="I90" i="780" s="1"/>
  <c r="I86" i="780"/>
  <c r="I82" i="780"/>
  <c r="I76" i="780"/>
  <c r="I65" i="780"/>
  <c r="I60" i="780"/>
  <c r="I56" i="780"/>
  <c r="I48" i="780"/>
  <c r="I33" i="780"/>
  <c r="I8" i="780"/>
  <c r="E484" i="130" l="1"/>
  <c r="D484" i="130"/>
  <c r="C484" i="130"/>
  <c r="E482" i="130"/>
  <c r="E483" i="130"/>
  <c r="D452" i="130"/>
  <c r="C452" i="130"/>
  <c r="E451" i="130"/>
  <c r="F367" i="130"/>
  <c r="H366" i="130"/>
  <c r="C367" i="130"/>
  <c r="E342" i="130" s="1"/>
  <c r="D618" i="130"/>
  <c r="C618" i="130"/>
  <c r="D586" i="130"/>
  <c r="C586" i="130"/>
  <c r="E366" i="130" l="1"/>
  <c r="D526" i="130"/>
  <c r="C526" i="130"/>
  <c r="D271" i="130"/>
  <c r="L182" i="130"/>
  <c r="K182" i="130"/>
  <c r="J182" i="130"/>
  <c r="I182" i="130"/>
  <c r="H182" i="130"/>
  <c r="G182" i="130"/>
  <c r="F182" i="130"/>
  <c r="E182" i="130"/>
  <c r="D182" i="130"/>
  <c r="C182" i="130"/>
  <c r="D144" i="130" l="1"/>
  <c r="C144" i="130"/>
  <c r="D143" i="130"/>
  <c r="C143" i="130"/>
  <c r="D142" i="130"/>
  <c r="C142" i="130"/>
  <c r="Y147" i="130"/>
  <c r="Y135" i="130"/>
  <c r="X135" i="130"/>
  <c r="G37" i="788" l="1"/>
  <c r="G41" i="788" s="1"/>
  <c r="F37" i="788"/>
  <c r="F41" i="788" s="1"/>
  <c r="C37" i="788"/>
  <c r="C41" i="788" s="1"/>
  <c r="B37" i="788"/>
  <c r="K36" i="788"/>
  <c r="J36" i="788"/>
  <c r="I36" i="788"/>
  <c r="H36" i="788"/>
  <c r="E36" i="788"/>
  <c r="D36" i="788"/>
  <c r="K35" i="788"/>
  <c r="J35" i="788"/>
  <c r="I35" i="788"/>
  <c r="H35" i="788"/>
  <c r="E35" i="788"/>
  <c r="D35" i="788"/>
  <c r="K34" i="788"/>
  <c r="J34" i="788"/>
  <c r="I34" i="788"/>
  <c r="H34" i="788"/>
  <c r="E34" i="788"/>
  <c r="D34" i="788"/>
  <c r="K33" i="788"/>
  <c r="J33" i="788"/>
  <c r="I33" i="788"/>
  <c r="H33" i="788"/>
  <c r="E33" i="788"/>
  <c r="D33" i="788"/>
  <c r="K32" i="788"/>
  <c r="J32" i="788"/>
  <c r="I32" i="788"/>
  <c r="H32" i="788"/>
  <c r="E32" i="788"/>
  <c r="D32" i="788"/>
  <c r="K31" i="788"/>
  <c r="J31" i="788"/>
  <c r="I31" i="788"/>
  <c r="H31" i="788"/>
  <c r="E31" i="788"/>
  <c r="D31" i="788"/>
  <c r="K30" i="788"/>
  <c r="J30" i="788"/>
  <c r="I30" i="788"/>
  <c r="H30" i="788"/>
  <c r="E30" i="788"/>
  <c r="D30" i="788"/>
  <c r="K29" i="788"/>
  <c r="J29" i="788"/>
  <c r="I29" i="788"/>
  <c r="H29" i="788"/>
  <c r="E29" i="788"/>
  <c r="D29" i="788"/>
  <c r="K28" i="788"/>
  <c r="J28" i="788"/>
  <c r="I28" i="788"/>
  <c r="H28" i="788"/>
  <c r="E28" i="788"/>
  <c r="D28" i="788"/>
  <c r="K27" i="788"/>
  <c r="J27" i="788"/>
  <c r="I27" i="788"/>
  <c r="H27" i="788"/>
  <c r="E27" i="788"/>
  <c r="D27" i="788"/>
  <c r="K26" i="788"/>
  <c r="J26" i="788"/>
  <c r="I26" i="788"/>
  <c r="H26" i="788"/>
  <c r="E26" i="788"/>
  <c r="D26" i="788"/>
  <c r="K25" i="788"/>
  <c r="J25" i="788"/>
  <c r="I25" i="788"/>
  <c r="H25" i="788"/>
  <c r="E25" i="788"/>
  <c r="D25" i="788"/>
  <c r="K24" i="788"/>
  <c r="J24" i="788"/>
  <c r="I24" i="788"/>
  <c r="H24" i="788"/>
  <c r="E24" i="788"/>
  <c r="D24" i="788"/>
  <c r="K23" i="788"/>
  <c r="J23" i="788"/>
  <c r="I23" i="788"/>
  <c r="H23" i="788"/>
  <c r="E23" i="788"/>
  <c r="D23" i="788"/>
  <c r="K22" i="788"/>
  <c r="J22" i="788"/>
  <c r="I22" i="788"/>
  <c r="H22" i="788"/>
  <c r="E22" i="788"/>
  <c r="D22" i="788"/>
  <c r="K21" i="788"/>
  <c r="J21" i="788"/>
  <c r="I21" i="788"/>
  <c r="H21" i="788"/>
  <c r="E21" i="788"/>
  <c r="D21" i="788"/>
  <c r="K20" i="788"/>
  <c r="J20" i="788"/>
  <c r="I20" i="788"/>
  <c r="H20" i="788"/>
  <c r="E20" i="788"/>
  <c r="D20" i="788"/>
  <c r="K19" i="788"/>
  <c r="J19" i="788"/>
  <c r="I19" i="788"/>
  <c r="H19" i="788"/>
  <c r="E19" i="788"/>
  <c r="D19" i="788"/>
  <c r="K18" i="788"/>
  <c r="J18" i="788"/>
  <c r="I18" i="788"/>
  <c r="H18" i="788"/>
  <c r="E18" i="788"/>
  <c r="D18" i="788"/>
  <c r="K17" i="788"/>
  <c r="J17" i="788"/>
  <c r="I17" i="788"/>
  <c r="H17" i="788"/>
  <c r="E17" i="788"/>
  <c r="D17" i="788"/>
  <c r="K16" i="788"/>
  <c r="J16" i="788"/>
  <c r="I16" i="788"/>
  <c r="H16" i="788"/>
  <c r="E16" i="788"/>
  <c r="D16" i="788"/>
  <c r="K15" i="788"/>
  <c r="J15" i="788"/>
  <c r="I15" i="788"/>
  <c r="H15" i="788"/>
  <c r="E15" i="788"/>
  <c r="D15" i="788"/>
  <c r="K14" i="788"/>
  <c r="J14" i="788"/>
  <c r="I14" i="788"/>
  <c r="H14" i="788"/>
  <c r="E14" i="788"/>
  <c r="D14" i="788"/>
  <c r="K13" i="788"/>
  <c r="J13" i="788"/>
  <c r="I13" i="788"/>
  <c r="H13" i="788"/>
  <c r="E13" i="788"/>
  <c r="D13" i="788"/>
  <c r="K12" i="788"/>
  <c r="J12" i="788"/>
  <c r="I12" i="788"/>
  <c r="H12" i="788"/>
  <c r="E12" i="788"/>
  <c r="D12" i="788"/>
  <c r="K11" i="788"/>
  <c r="J11" i="788"/>
  <c r="I11" i="788"/>
  <c r="H11" i="788"/>
  <c r="E11" i="788"/>
  <c r="D11" i="788"/>
  <c r="K10" i="788"/>
  <c r="J10" i="788"/>
  <c r="I10" i="788"/>
  <c r="H10" i="788"/>
  <c r="E10" i="788"/>
  <c r="D10" i="788"/>
  <c r="J496" i="130"/>
  <c r="I496" i="130"/>
  <c r="L495" i="130"/>
  <c r="K495" i="130"/>
  <c r="L494" i="130"/>
  <c r="K494" i="130"/>
  <c r="K493" i="130"/>
  <c r="L492" i="130"/>
  <c r="K492" i="130"/>
  <c r="L491" i="130"/>
  <c r="K491" i="130"/>
  <c r="L490" i="130"/>
  <c r="K490" i="130"/>
  <c r="B119" i="556"/>
  <c r="L496" i="130" l="1"/>
  <c r="L36" i="788"/>
  <c r="L12" i="788"/>
  <c r="L16" i="788"/>
  <c r="L20" i="788"/>
  <c r="L24" i="788"/>
  <c r="L28" i="788"/>
  <c r="L32" i="788"/>
  <c r="H37" i="788"/>
  <c r="H41" i="788" s="1"/>
  <c r="L11" i="788"/>
  <c r="L15" i="788"/>
  <c r="L19" i="788"/>
  <c r="L23" i="788"/>
  <c r="L27" i="788"/>
  <c r="L31" i="788"/>
  <c r="L35" i="788"/>
  <c r="K37" i="788"/>
  <c r="K39" i="788" s="1"/>
  <c r="K41" i="788" s="1"/>
  <c r="F39" i="788"/>
  <c r="F43" i="788" s="1"/>
  <c r="D37" i="788"/>
  <c r="D39" i="788" s="1"/>
  <c r="L10" i="788"/>
  <c r="L14" i="788"/>
  <c r="L18" i="788"/>
  <c r="L22" i="788"/>
  <c r="L26" i="788"/>
  <c r="L30" i="788"/>
  <c r="L34" i="788"/>
  <c r="L13" i="788"/>
  <c r="L17" i="788"/>
  <c r="L21" i="788"/>
  <c r="L25" i="788"/>
  <c r="L29" i="788"/>
  <c r="L33" i="788"/>
  <c r="J37" i="788"/>
  <c r="M37" i="788" s="1"/>
  <c r="C39" i="788"/>
  <c r="C43" i="788" s="1"/>
  <c r="I41" i="788"/>
  <c r="M10" i="788"/>
  <c r="M11" i="788"/>
  <c r="M12" i="788"/>
  <c r="M13" i="788"/>
  <c r="M14" i="788"/>
  <c r="M15" i="788"/>
  <c r="M16" i="788"/>
  <c r="M17" i="788"/>
  <c r="M18" i="788"/>
  <c r="M19" i="788"/>
  <c r="M20" i="788"/>
  <c r="M21" i="788"/>
  <c r="M22" i="788"/>
  <c r="M23" i="788"/>
  <c r="M24" i="788"/>
  <c r="M25" i="788"/>
  <c r="M26" i="788"/>
  <c r="M27" i="788"/>
  <c r="M28" i="788"/>
  <c r="M29" i="788"/>
  <c r="M30" i="788"/>
  <c r="M31" i="788"/>
  <c r="M32" i="788"/>
  <c r="M33" i="788"/>
  <c r="M34" i="788"/>
  <c r="M35" i="788"/>
  <c r="M36" i="788"/>
  <c r="I37" i="788"/>
  <c r="G39" i="788"/>
  <c r="B41" i="788"/>
  <c r="E41" i="788" s="1"/>
  <c r="E37" i="788"/>
  <c r="B39" i="788"/>
  <c r="D41" i="788" l="1"/>
  <c r="D43" i="788" s="1"/>
  <c r="I39" i="788"/>
  <c r="L37" i="788"/>
  <c r="L39" i="788" s="1"/>
  <c r="H39" i="788"/>
  <c r="H43" i="788" s="1"/>
  <c r="J39" i="788"/>
  <c r="M39" i="788" s="1"/>
  <c r="E39" i="788"/>
  <c r="J41" i="788"/>
  <c r="M41" i="788" s="1"/>
  <c r="B43" i="788"/>
  <c r="E43" i="788" s="1"/>
  <c r="K43" i="788"/>
  <c r="D172" i="368"/>
  <c r="L41" i="788" l="1"/>
  <c r="L43" i="788" s="1"/>
  <c r="G43" i="788"/>
  <c r="I43" i="788" s="1"/>
  <c r="J43" i="788"/>
  <c r="M43" i="788" s="1"/>
  <c r="C247" i="130" l="1"/>
  <c r="E212" i="130"/>
  <c r="E247" i="130"/>
  <c r="E303" i="130"/>
  <c r="E427" i="130"/>
  <c r="E428" i="130"/>
  <c r="E429" i="130"/>
  <c r="E430" i="130"/>
  <c r="E431" i="130"/>
  <c r="E432" i="130"/>
  <c r="E433" i="130"/>
  <c r="E434" i="130"/>
  <c r="E435" i="130"/>
  <c r="E436" i="130"/>
  <c r="E437" i="130"/>
  <c r="E438" i="130"/>
  <c r="E439" i="130"/>
  <c r="E440" i="130"/>
  <c r="E441" i="130"/>
  <c r="E442" i="130"/>
  <c r="E443" i="130"/>
  <c r="E444" i="130"/>
  <c r="E445" i="130"/>
  <c r="E446" i="130"/>
  <c r="E447" i="130"/>
  <c r="E448" i="130"/>
  <c r="E449" i="130"/>
  <c r="E450" i="130"/>
  <c r="E459" i="130"/>
  <c r="E460" i="130"/>
  <c r="E461" i="130"/>
  <c r="E462" i="130"/>
  <c r="E463" i="130"/>
  <c r="E464" i="130"/>
  <c r="E465" i="130"/>
  <c r="E466" i="130"/>
  <c r="E467" i="130"/>
  <c r="E468" i="130"/>
  <c r="E469" i="130"/>
  <c r="E470" i="130"/>
  <c r="E471" i="130"/>
  <c r="E472" i="130"/>
  <c r="E473" i="130"/>
  <c r="E474" i="130"/>
  <c r="E475" i="130"/>
  <c r="E476" i="130"/>
  <c r="E477" i="130"/>
  <c r="E478" i="130"/>
  <c r="E479" i="130"/>
  <c r="E480" i="130"/>
  <c r="E481" i="130"/>
  <c r="E531" i="130"/>
  <c r="E550" i="130"/>
  <c r="G200" i="130"/>
  <c r="H200" i="130"/>
  <c r="G210" i="130"/>
  <c r="H210" i="130"/>
  <c r="O210" i="130"/>
  <c r="G211" i="130"/>
  <c r="H211" i="130"/>
  <c r="O211" i="130"/>
  <c r="K212" i="130"/>
  <c r="M212" i="130"/>
  <c r="F303" i="130"/>
  <c r="G303" i="130"/>
  <c r="H303" i="130"/>
  <c r="H342" i="130"/>
  <c r="K366" i="130"/>
  <c r="L366" i="130"/>
  <c r="M366" i="130"/>
  <c r="N366" i="130"/>
  <c r="H451" i="130"/>
  <c r="I451" i="130"/>
  <c r="J459" i="130"/>
  <c r="J460" i="130"/>
  <c r="J461" i="130"/>
  <c r="J462" i="130"/>
  <c r="J463" i="130"/>
  <c r="J464" i="130"/>
  <c r="J465" i="130"/>
  <c r="J466" i="130"/>
  <c r="J467" i="130"/>
  <c r="J468" i="130"/>
  <c r="J469" i="130"/>
  <c r="J470" i="130"/>
  <c r="J471" i="130"/>
  <c r="J472" i="130"/>
  <c r="J473" i="130"/>
  <c r="J474" i="130"/>
  <c r="J475" i="130"/>
  <c r="J476" i="130"/>
  <c r="J477" i="130"/>
  <c r="J478" i="130"/>
  <c r="J479" i="130"/>
  <c r="J480" i="130"/>
  <c r="J481" i="130"/>
  <c r="J482" i="130"/>
  <c r="H483" i="130"/>
  <c r="I483" i="130"/>
  <c r="F531" i="130"/>
  <c r="F537" i="130" s="1"/>
  <c r="F550" i="130" s="1"/>
  <c r="E452" i="130" l="1"/>
  <c r="H364" i="130"/>
  <c r="H360" i="130"/>
  <c r="H356" i="130"/>
  <c r="H352" i="130"/>
  <c r="H348" i="130"/>
  <c r="H344" i="130"/>
  <c r="J483" i="130"/>
  <c r="J451"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B101" i="556" l="1"/>
  <c r="E66" i="207" l="1"/>
  <c r="E442" i="187"/>
  <c r="C442" i="187"/>
  <c r="D430" i="187" l="1"/>
  <c r="C430" i="187"/>
  <c r="E444" i="187"/>
  <c r="G86" i="207" l="1"/>
  <c r="G85" i="207"/>
  <c r="G99" i="207"/>
  <c r="H99" i="207"/>
  <c r="H109" i="207"/>
  <c r="G109" i="207"/>
  <c r="E112" i="207" l="1"/>
  <c r="E96" i="207"/>
  <c r="E82" i="207"/>
  <c r="E53" i="207"/>
  <c r="E48" i="207"/>
  <c r="E43" i="207"/>
  <c r="E356" i="187" l="1"/>
  <c r="E272" i="187"/>
  <c r="L22" i="629" l="1"/>
  <c r="K22" i="629"/>
  <c r="J22" i="629"/>
  <c r="I22" i="629"/>
  <c r="H22" i="629"/>
  <c r="F22" i="629"/>
  <c r="E22" i="629"/>
  <c r="D22" i="629"/>
  <c r="C22" i="629"/>
  <c r="B22" i="629"/>
  <c r="M22" i="629" l="1"/>
  <c r="G22" i="629"/>
  <c r="X147" i="130"/>
  <c r="E332" i="187" l="1"/>
  <c r="E291" i="187"/>
  <c r="C303" i="130" l="1"/>
  <c r="D303" i="130"/>
  <c r="G11" i="207" l="1"/>
  <c r="H46" i="207" l="1"/>
  <c r="E140" i="187" l="1"/>
  <c r="E124" i="207" l="1"/>
  <c r="D129" i="207"/>
  <c r="D124" i="207"/>
  <c r="D112" i="207"/>
  <c r="D96" i="207"/>
  <c r="D82" i="207"/>
  <c r="D66" i="207"/>
  <c r="D53" i="207"/>
  <c r="D43" i="207"/>
  <c r="H122" i="207"/>
  <c r="G122" i="207"/>
  <c r="D442" i="187" l="1"/>
  <c r="D444" i="187" s="1"/>
  <c r="C444" i="187"/>
  <c r="C291" i="187"/>
  <c r="D291" i="187"/>
  <c r="D152" i="187"/>
  <c r="C152" i="187"/>
  <c r="E10" i="120" l="1"/>
  <c r="E11" i="120"/>
  <c r="E13" i="120"/>
  <c r="E15" i="120"/>
  <c r="E16" i="120"/>
  <c r="E17" i="120"/>
  <c r="D230" i="130"/>
  <c r="G132" i="207" l="1"/>
  <c r="D183" i="187"/>
  <c r="E129" i="207" l="1"/>
  <c r="C332" i="187" l="1"/>
  <c r="C550" i="130"/>
  <c r="H127" i="207" l="1"/>
  <c r="G127" i="207"/>
  <c r="D272" i="187" l="1"/>
  <c r="C272" i="187"/>
  <c r="D640" i="130" l="1"/>
  <c r="C640" i="130"/>
  <c r="D328" i="130" l="1"/>
  <c r="C328" i="130"/>
  <c r="D25" i="120" l="1"/>
  <c r="E80" i="187" l="1"/>
  <c r="G172" i="368" l="1"/>
  <c r="E172" i="368"/>
  <c r="F172" i="368"/>
  <c r="D174" i="368" l="1"/>
  <c r="E174" i="368"/>
  <c r="G51" i="207" l="1"/>
  <c r="H51" i="207"/>
  <c r="G69" i="207"/>
  <c r="H69" i="207"/>
  <c r="H61" i="207"/>
  <c r="G61" i="207"/>
  <c r="Y272" i="130" l="1"/>
  <c r="H30" i="207" l="1"/>
  <c r="G30" i="207"/>
  <c r="D531" i="130" l="1"/>
  <c r="D537" i="130" l="1"/>
  <c r="D550" i="130" s="1"/>
  <c r="G484" i="187"/>
  <c r="E58" i="207" l="1"/>
  <c r="E477" i="187"/>
  <c r="E484" i="187" s="1"/>
  <c r="D477" i="187"/>
  <c r="D484" i="187" s="1"/>
  <c r="C477" i="187"/>
  <c r="C484" i="187" s="1"/>
  <c r="E293" i="187"/>
  <c r="E335" i="187" s="1"/>
  <c r="C230" i="130" l="1"/>
  <c r="C212" i="130" l="1"/>
  <c r="G29" i="207" l="1"/>
  <c r="D80" i="187"/>
  <c r="C80" i="187"/>
  <c r="C25" i="120" l="1"/>
  <c r="E25" i="120" s="1"/>
  <c r="E116" i="187" l="1"/>
  <c r="D102" i="207"/>
  <c r="D20" i="207"/>
  <c r="G15" i="207"/>
  <c r="G16" i="207"/>
  <c r="G17" i="207"/>
  <c r="G40" i="207" l="1"/>
  <c r="G14" i="207"/>
  <c r="G38" i="207"/>
  <c r="G101" i="207"/>
  <c r="G13" i="207"/>
  <c r="G100" i="207" l="1"/>
  <c r="G39" i="207" l="1"/>
  <c r="G42" i="207"/>
  <c r="C271" i="130"/>
  <c r="E152" i="187" l="1"/>
  <c r="C54" i="130" l="1"/>
  <c r="G32" i="207" l="1"/>
  <c r="G37" i="207"/>
  <c r="P211" i="130" l="1"/>
  <c r="G35" i="207" l="1"/>
  <c r="G12" i="207" l="1"/>
  <c r="G10" i="207"/>
  <c r="D131" i="130" l="1"/>
  <c r="D129" i="130"/>
  <c r="C52" i="130" l="1"/>
  <c r="D52" i="130"/>
  <c r="C53" i="130"/>
  <c r="D53" i="130"/>
  <c r="D54" i="130"/>
  <c r="C55" i="130"/>
  <c r="D55" i="130"/>
  <c r="C56" i="130"/>
  <c r="D56" i="130"/>
  <c r="C57" i="130"/>
  <c r="D57" i="130"/>
  <c r="C58" i="130"/>
  <c r="D58" i="130"/>
  <c r="G56" i="207" l="1"/>
  <c r="G73" i="207"/>
  <c r="G81" i="207"/>
  <c r="G78" i="207"/>
  <c r="G76" i="207"/>
  <c r="G74" i="207"/>
  <c r="G77" i="207" l="1"/>
  <c r="G31" i="207" l="1"/>
  <c r="H14" i="207" l="1"/>
  <c r="H16" i="207"/>
  <c r="H17" i="207"/>
  <c r="H13" i="207"/>
  <c r="H15" i="207"/>
  <c r="H40" i="207"/>
  <c r="H38" i="207"/>
  <c r="H39" i="207"/>
  <c r="H42" i="207"/>
  <c r="H101" i="207"/>
  <c r="H100" i="207"/>
  <c r="H85" i="207"/>
  <c r="H37" i="207"/>
  <c r="H12" i="207"/>
  <c r="H56" i="207"/>
  <c r="H11" i="207"/>
  <c r="H73" i="207"/>
  <c r="H81" i="207"/>
  <c r="H77" i="207"/>
  <c r="H78" i="207"/>
  <c r="H74" i="207"/>
  <c r="H76" i="207"/>
  <c r="H10" i="207"/>
  <c r="H31" i="207"/>
  <c r="C272" i="130" l="1"/>
  <c r="D272" i="130"/>
  <c r="C19" i="120" l="1"/>
  <c r="E24" i="120"/>
  <c r="E22" i="120"/>
  <c r="C27" i="120" l="1"/>
  <c r="D21" i="130" l="1"/>
  <c r="D36" i="130"/>
  <c r="D72" i="130"/>
  <c r="D128" i="130"/>
  <c r="D130" i="130"/>
  <c r="D132" i="130"/>
  <c r="D146" i="130"/>
  <c r="D162" i="130"/>
  <c r="D200" i="130"/>
  <c r="C641" i="130"/>
  <c r="W632" i="130" l="1"/>
  <c r="X632" i="130"/>
  <c r="X633" i="130"/>
  <c r="X631" i="130"/>
  <c r="D118" i="130"/>
  <c r="D117" i="130"/>
  <c r="D114" i="130"/>
  <c r="D120" i="130"/>
  <c r="D93" i="130"/>
  <c r="D116" i="130"/>
  <c r="D115" i="130"/>
  <c r="D135" i="130"/>
  <c r="D163" i="130"/>
  <c r="D107" i="130"/>
  <c r="D119" i="130"/>
  <c r="D59" i="130"/>
  <c r="D121" i="130" l="1"/>
  <c r="C273" i="130" l="1"/>
  <c r="D332" i="187" l="1"/>
  <c r="P210" i="130"/>
  <c r="G92" i="207" l="1"/>
  <c r="G89" i="207"/>
  <c r="G93" i="207"/>
  <c r="G90" i="207"/>
  <c r="D134" i="207"/>
  <c r="Z246" i="130" l="1"/>
  <c r="C129" i="130" l="1"/>
  <c r="C130" i="130"/>
  <c r="W21" i="130" l="1"/>
  <c r="U14" i="130" s="1"/>
  <c r="C72" i="130" l="1"/>
  <c r="Z245" i="130" l="1"/>
  <c r="X21" i="130" l="1"/>
  <c r="G33" i="207" l="1"/>
  <c r="E347" i="130" l="1"/>
  <c r="E355" i="130"/>
  <c r="E363" i="130"/>
  <c r="E348" i="130"/>
  <c r="E356" i="130"/>
  <c r="E364" i="130"/>
  <c r="E349" i="130"/>
  <c r="E357" i="130"/>
  <c r="E365" i="130"/>
  <c r="E350" i="130"/>
  <c r="E358" i="130"/>
  <c r="E343" i="130"/>
  <c r="E351" i="130"/>
  <c r="E359" i="130"/>
  <c r="E344" i="130"/>
  <c r="E352" i="130"/>
  <c r="E360" i="130"/>
  <c r="E354" i="130"/>
  <c r="E345" i="130"/>
  <c r="E353" i="130"/>
  <c r="E361" i="130"/>
  <c r="E346" i="130"/>
  <c r="E362" i="130"/>
  <c r="G26" i="207"/>
  <c r="G71" i="207"/>
  <c r="G23" i="207"/>
  <c r="G24" i="207"/>
  <c r="G25" i="207"/>
  <c r="G27" i="207"/>
  <c r="G28" i="207"/>
  <c r="E367" i="130" l="1"/>
  <c r="C146" i="130"/>
  <c r="W634" i="130" l="1"/>
  <c r="W636" i="130"/>
  <c r="W633" i="130"/>
  <c r="X636" i="130"/>
  <c r="W635" i="130"/>
  <c r="X635" i="130"/>
  <c r="X634" i="130"/>
  <c r="X641" i="130"/>
  <c r="Y641" i="130"/>
  <c r="W631" i="130"/>
  <c r="W630" i="130"/>
  <c r="X627" i="130"/>
  <c r="X628" i="130"/>
  <c r="W627" i="130"/>
  <c r="X630" i="130"/>
  <c r="X629" i="130"/>
  <c r="W628" i="130"/>
  <c r="W629" i="130"/>
  <c r="AB641" i="130"/>
  <c r="AC641" i="130"/>
  <c r="Y94" i="130" l="1"/>
  <c r="X94" i="130"/>
  <c r="D116" i="187" l="1"/>
  <c r="C116" i="187"/>
  <c r="D140" i="187" l="1"/>
  <c r="C140" i="187"/>
  <c r="E369" i="187" l="1"/>
  <c r="E373" i="187" s="1"/>
  <c r="D369" i="187"/>
  <c r="D373" i="187" s="1"/>
  <c r="C369" i="187"/>
  <c r="C373" i="187" s="1"/>
  <c r="H93" i="207" l="1"/>
  <c r="H92" i="207"/>
  <c r="H91" i="207"/>
  <c r="H90" i="207"/>
  <c r="H89" i="207"/>
  <c r="H132" i="207"/>
  <c r="H35" i="207"/>
  <c r="H33" i="207"/>
  <c r="H32" i="207"/>
  <c r="H24" i="207"/>
  <c r="H25" i="207"/>
  <c r="H23" i="207"/>
  <c r="H29" i="207"/>
  <c r="H27" i="207"/>
  <c r="H28" i="207"/>
  <c r="H71" i="207"/>
  <c r="H26" i="207"/>
  <c r="D375" i="187"/>
  <c r="C375" i="187" l="1"/>
  <c r="E375" i="187"/>
  <c r="C128" i="130" l="1"/>
  <c r="X162" i="130" l="1"/>
  <c r="Y162" i="130"/>
  <c r="E107" i="207" l="1"/>
  <c r="E135" i="207" s="1"/>
  <c r="H65" i="207"/>
  <c r="G65" i="207"/>
  <c r="H75" i="207" l="1"/>
  <c r="G75" i="207"/>
  <c r="H88" i="207"/>
  <c r="G88" i="207"/>
  <c r="H63" i="207" l="1"/>
  <c r="D120" i="207"/>
  <c r="D107" i="207"/>
  <c r="H104" i="207"/>
  <c r="G104" i="207"/>
  <c r="H87" i="207"/>
  <c r="G70" i="207"/>
  <c r="G63" i="207"/>
  <c r="G62" i="207"/>
  <c r="D58" i="207"/>
  <c r="G57" i="207"/>
  <c r="D48" i="207"/>
  <c r="G46" i="207"/>
  <c r="E410" i="187"/>
  <c r="D410" i="187"/>
  <c r="C410" i="187"/>
  <c r="E393" i="187"/>
  <c r="E518" i="187" s="1"/>
  <c r="D393" i="187"/>
  <c r="C393" i="187"/>
  <c r="E383" i="187"/>
  <c r="E387" i="187" s="1"/>
  <c r="D383" i="187"/>
  <c r="D387" i="187" s="1"/>
  <c r="C383" i="187"/>
  <c r="C387" i="187" s="1"/>
  <c r="D293" i="187"/>
  <c r="D335" i="187" s="1"/>
  <c r="C358" i="187"/>
  <c r="E121" i="187"/>
  <c r="E189" i="187" s="1"/>
  <c r="E280" i="187" s="1"/>
  <c r="D121" i="187"/>
  <c r="C121" i="187"/>
  <c r="C189" i="187" s="1"/>
  <c r="C280" i="187" s="1"/>
  <c r="D19" i="120"/>
  <c r="D27" i="120" s="1"/>
  <c r="E27" i="120" s="1"/>
  <c r="C531" i="130"/>
  <c r="Z274" i="130"/>
  <c r="X274" i="130"/>
  <c r="C274" i="130"/>
  <c r="Y273" i="130"/>
  <c r="D273" i="130" s="1"/>
  <c r="D274" i="130" s="1"/>
  <c r="AC247" i="130"/>
  <c r="X247" i="130"/>
  <c r="AE246" i="130"/>
  <c r="AE245" i="130"/>
  <c r="AL212" i="130"/>
  <c r="AH212" i="130"/>
  <c r="AM211" i="130"/>
  <c r="AI211" i="130"/>
  <c r="AM210" i="130"/>
  <c r="AI210" i="130"/>
  <c r="C162" i="130"/>
  <c r="C131" i="130"/>
  <c r="Y107" i="130"/>
  <c r="X107" i="130"/>
  <c r="Y71" i="130"/>
  <c r="X71" i="130"/>
  <c r="Z41" i="130"/>
  <c r="Y41" i="130"/>
  <c r="U18" i="130"/>
  <c r="E521" i="187" l="1"/>
  <c r="C114" i="130"/>
  <c r="D518" i="187"/>
  <c r="D135" i="207"/>
  <c r="D358" i="187"/>
  <c r="C293" i="187"/>
  <c r="C335" i="187" s="1"/>
  <c r="E19" i="120"/>
  <c r="C116" i="130"/>
  <c r="Y23" i="130"/>
  <c r="C119" i="130"/>
  <c r="C488" i="187"/>
  <c r="C135" i="130"/>
  <c r="C115" i="130"/>
  <c r="E358" i="187"/>
  <c r="E488" i="187" s="1"/>
  <c r="C200" i="130"/>
  <c r="C120" i="130"/>
  <c r="C118" i="130"/>
  <c r="C117" i="130"/>
  <c r="C21" i="130"/>
  <c r="U16" i="130"/>
  <c r="V163" i="130"/>
  <c r="C93" i="130"/>
  <c r="C107" i="130"/>
  <c r="U19" i="130"/>
  <c r="U17" i="130"/>
  <c r="U20" i="130"/>
  <c r="C163" i="130"/>
  <c r="V158" i="130" s="1"/>
  <c r="C36" i="130"/>
  <c r="U15" i="130"/>
  <c r="H70" i="207"/>
  <c r="H72" i="207"/>
  <c r="G72" i="207"/>
  <c r="H86" i="207"/>
  <c r="G91" i="207"/>
  <c r="H62" i="207"/>
  <c r="G87" i="207"/>
  <c r="H57" i="207"/>
  <c r="C121" i="130" l="1"/>
  <c r="V36" i="130"/>
  <c r="V34" i="130"/>
  <c r="V35" i="130"/>
  <c r="V33" i="130"/>
  <c r="C59" i="130"/>
  <c r="V160" i="130"/>
  <c r="V159" i="130"/>
  <c r="U21" i="130"/>
  <c r="V161" i="130"/>
  <c r="V162" i="130" l="1"/>
  <c r="D189" i="187"/>
  <c r="D280" i="187" l="1"/>
  <c r="D488" i="1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9"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<sst xmlns="http://schemas.openxmlformats.org/spreadsheetml/2006/main" count="3776" uniqueCount="1438">
  <si>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</si>
  <si>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</si>
  <si>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</si>
  <si>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</si>
  <si>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</si>
  <si>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</si>
  <si>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</si>
  <si>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</si>
  <si>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</si>
  <si>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</si>
  <si>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</si>
  <si>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</si>
  <si>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</si>
  <si>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</si>
  <si>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</si>
  <si>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</si>
  <si>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</si>
  <si>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</si>
  <si>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</si>
  <si>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</si>
  <si>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</si>
  <si>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</si>
  <si>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</si>
  <si>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</si>
  <si>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</si>
  <si>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</si>
  <si>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</si>
  <si>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</si>
  <si>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</si>
  <si>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</si>
  <si>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</si>
  <si>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</si>
  <si>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</si>
  <si>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</si>
  <si>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</si>
  <si>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</si>
  <si>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</si>
  <si>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</si>
  <si>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</si>
  <si>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</si>
  <si>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</si>
  <si>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</si>
  <si>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</si>
  <si>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</si>
  <si>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</si>
  <si>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</si>
  <si>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</si>
  <si>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</si>
  <si>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</si>
  <si>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</si>
  <si>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</si>
  <si>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</si>
  <si>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</si>
  <si>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</si>
  <si>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</si>
  <si>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</si>
  <si>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</si>
  <si>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</si>
  <si>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</si>
  <si>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</si>
  <si>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</si>
  <si>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</si>
  <si>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</si>
  <si>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</si>
  <si>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</si>
  <si>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</si>
  <si>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</si>
  <si>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</si>
  <si>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</si>
  <si>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</si>
  <si>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</si>
  <si>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</si>
  <si>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</si>
  <si>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</si>
  <si>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</si>
  <si>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</si>
  <si>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</si>
  <si>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</si>
  <si>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</si>
  <si>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</si>
  <si>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</si>
  <si>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</si>
  <si>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</si>
  <si>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</si>
  <si>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</si>
  <si>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</si>
  <si>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</si>
  <si>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</si>
  <si>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</si>
  <si>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</si>
  <si>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</si>
  <si>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</si>
  <si>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</si>
  <si>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</si>
  <si>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</si>
  <si>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</si>
  <si>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</si>
  <si>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</si>
  <si>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</si>
  <si>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</si>
  <si>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</si>
  <si>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</si>
  <si>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</si>
  <si>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</si>
  <si>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</si>
  <si>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</si>
  <si>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</si>
  <si>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</si>
  <si>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</si>
  <si>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</si>
  <si>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SAN JOSÉ O PIZOTE</t>
  </si>
  <si>
    <t>GUÁPILES</t>
  </si>
  <si>
    <t>Monto  
Aprobado</t>
  </si>
  <si>
    <t xml:space="preserve">PRESUPUESTO ART 59 ANUAL ASIGNADO A LA ENTIDAD RECURSOS </t>
  </si>
  <si>
    <t>PUERTO CORTÉS</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</si>
  <si>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</si>
  <si>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</si>
  <si>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</si>
  <si>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</si>
  <si>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</si>
  <si>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</si>
  <si>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</si>
  <si>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</si>
  <si>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</si>
  <si>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</si>
  <si>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</si>
  <si>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</si>
  <si>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</si>
  <si>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</si>
  <si>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</si>
  <si>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</si>
  <si>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</si>
  <si>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</si>
  <si>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</si>
  <si>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</si>
  <si>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</si>
  <si>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</si>
  <si>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</si>
  <si>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</si>
  <si>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</si>
  <si>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</si>
  <si>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</si>
  <si>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</si>
  <si>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</si>
  <si>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</si>
  <si>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</si>
  <si>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</si>
  <si>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</si>
  <si>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</si>
  <si>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</si>
  <si>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</si>
  <si>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</si>
  <si>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COOPEUNA</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</si>
  <si>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</si>
  <si>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</si>
  <si>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</si>
  <si>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</si>
  <si>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</si>
  <si>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</si>
  <si>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</si>
  <si>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</si>
  <si>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</si>
  <si>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</si>
  <si>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</si>
  <si>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</si>
  <si>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</si>
  <si>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</si>
  <si>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</si>
  <si>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</si>
  <si>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</si>
  <si>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</si>
  <si>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TOTAL  APROBADO Y PENDIENTE DE APROBACIÓN PRESUPUESTO BONO COLECTIVO</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</si>
  <si>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</si>
  <si>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</si>
  <si>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</si>
  <si>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</si>
  <si>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</si>
  <si>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</si>
  <si>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</si>
  <si>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</si>
  <si>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</si>
  <si>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</si>
  <si>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</si>
  <si>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</si>
  <si>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</si>
  <si>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</si>
  <si>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</si>
  <si>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</si>
  <si>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</si>
  <si>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</si>
  <si>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</si>
  <si>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</si>
  <si>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</si>
  <si>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</si>
  <si>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</si>
  <si>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</si>
  <si>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</si>
  <si>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</si>
  <si>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</si>
  <si>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</si>
  <si>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</si>
  <si>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</si>
  <si>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</si>
  <si>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</si>
  <si>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</si>
  <si>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</si>
  <si>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</si>
  <si>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</si>
  <si>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</si>
  <si>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</si>
  <si>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</si>
  <si>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</si>
  <si>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</si>
  <si>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</si>
  <si>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</si>
  <si>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</si>
  <si>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</si>
  <si>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</si>
  <si>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</si>
  <si>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</si>
  <si>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</si>
  <si>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</si>
  <si>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</si>
  <si>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</si>
  <si>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</si>
  <si>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</si>
  <si>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</si>
  <si>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</si>
  <si>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</si>
  <si>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</si>
  <si>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</si>
  <si>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</si>
  <si>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</si>
  <si>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</si>
  <si>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</si>
  <si>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</si>
  <si>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</si>
  <si>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</si>
  <si>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</si>
  <si>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</si>
  <si>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</si>
  <si>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</si>
  <si>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</si>
  <si>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</si>
  <si>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</si>
  <si>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</si>
  <si>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</si>
  <si>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</si>
  <si>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</si>
  <si>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</si>
  <si>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</si>
  <si>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Reserva donde se ubican los casos aprobados</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</si>
  <si>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</si>
  <si>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</si>
  <si>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</si>
  <si>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</si>
  <si>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</si>
  <si>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</si>
  <si>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</si>
  <si>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</si>
  <si>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</si>
  <si>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</si>
  <si>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</si>
  <si>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</si>
  <si>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</si>
  <si>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</si>
  <si>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</si>
  <si>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</si>
  <si>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</si>
  <si>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</si>
  <si>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</si>
  <si>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</si>
  <si>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</si>
  <si>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</si>
  <si>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</si>
  <si>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</si>
  <si>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</si>
  <si>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</si>
  <si>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 xml:space="preserve">TRANSFERENCIAS  DE CAPITAL  (PAGO DE BONOS Y ADELANTO ART. 59)  </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</si>
  <si>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</si>
  <si>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</si>
  <si>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</si>
  <si>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</si>
  <si>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</si>
  <si>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</si>
  <si>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</si>
  <si>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</si>
  <si>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</si>
  <si>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</si>
  <si>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</si>
  <si>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</si>
  <si>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</si>
  <si>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</si>
  <si>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</si>
  <si>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</si>
  <si>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</si>
  <si>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</si>
  <si>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</si>
  <si>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</si>
  <si>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</si>
  <si>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</si>
  <si>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</si>
  <si>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</si>
  <si>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</si>
  <si>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</si>
  <si>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</si>
  <si>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</si>
  <si>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</si>
  <si>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</si>
  <si>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</si>
  <si>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</si>
  <si>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</si>
  <si>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</si>
  <si>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</si>
  <si>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</si>
  <si>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</si>
  <si>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COOPEANDE N°1</t>
  </si>
  <si>
    <t>12.1 Bonos diferidos Formalizados por Mes</t>
  </si>
  <si>
    <t>TOTAL GENERAL</t>
  </si>
  <si>
    <t>COOPESERVIDORES R.L</t>
  </si>
  <si>
    <t>COOPEUNA R.L</t>
  </si>
  <si>
    <t>ADEDEMASA</t>
  </si>
  <si>
    <t>CPPYSP</t>
  </si>
  <si>
    <t>Proyectos modalidad construcción en lote propio</t>
  </si>
  <si>
    <t>Proyectos compra de lote y construcción</t>
  </si>
  <si>
    <t>Subtotal Perfiles Bono Colectivo</t>
  </si>
  <si>
    <t>Financiamiento Proyectos Bono Colectivo</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</si>
  <si>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</si>
  <si>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</si>
  <si>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</si>
  <si>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</si>
  <si>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</si>
  <si>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</si>
  <si>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</si>
  <si>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</si>
  <si>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</si>
  <si>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</si>
  <si>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</si>
  <si>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FUND.C.R.CANADA</t>
  </si>
  <si>
    <t>COOPESANMARCOS</t>
  </si>
  <si>
    <t>COOPEANDE No. 1</t>
  </si>
  <si>
    <t xml:space="preserve"> COOPEMEP R.L.</t>
  </si>
  <si>
    <t>ASECCS</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</si>
  <si>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</si>
  <si>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</si>
  <si>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</si>
  <si>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</si>
  <si>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</si>
  <si>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TOTAL DE CASOS</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</si>
  <si>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</si>
  <si>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</si>
  <si>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</si>
  <si>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</si>
  <si>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</si>
  <si>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</si>
  <si>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</si>
  <si>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</si>
  <si>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</si>
  <si>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</si>
  <si>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</si>
  <si>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</si>
  <si>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</si>
  <si>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</si>
  <si>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</si>
  <si>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</si>
  <si>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</si>
  <si>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Molina Arce Construcción y Consultoría S.A.</t>
  </si>
  <si>
    <t xml:space="preserve"> </t>
  </si>
  <si>
    <t>Año 2018</t>
  </si>
  <si>
    <t>2019-07</t>
  </si>
  <si>
    <t>2019-08</t>
  </si>
  <si>
    <t>2019-09</t>
  </si>
  <si>
    <t>2019-10</t>
  </si>
  <si>
    <t>2019-11</t>
  </si>
  <si>
    <t>2019-12</t>
  </si>
  <si>
    <t>2019-13</t>
  </si>
  <si>
    <t>Financimiento Territorio Indígena Cabécar de Chirripó, Brenes y Morgan</t>
  </si>
  <si>
    <t>Total Bono Colectivo Aprobado</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</si>
  <si>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</si>
  <si>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</si>
  <si>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</si>
  <si>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</si>
  <si>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</si>
  <si>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</si>
  <si>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</si>
  <si>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</si>
  <si>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</si>
  <si>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</si>
  <si>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</si>
  <si>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</si>
  <si>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</si>
  <si>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Constructora Mar Azul S.A.</t>
  </si>
  <si>
    <t>Monto total</t>
  </si>
  <si>
    <t>Promedio x caso</t>
  </si>
  <si>
    <t xml:space="preserve"> ASEPANDUIT</t>
  </si>
  <si>
    <t>S-002</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</si>
  <si>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</si>
  <si>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</si>
  <si>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</si>
  <si>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</si>
  <si>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</si>
  <si>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</si>
  <si>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</si>
  <si>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</si>
  <si>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</si>
  <si>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</si>
  <si>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</si>
  <si>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</si>
  <si>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</si>
  <si>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</si>
  <si>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</si>
  <si>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</si>
  <si>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</si>
  <si>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</si>
  <si>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</si>
  <si>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</si>
  <si>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</si>
  <si>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</si>
  <si>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</si>
  <si>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</si>
  <si>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</si>
  <si>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</si>
  <si>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</si>
  <si>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</si>
  <si>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</si>
  <si>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</si>
  <si>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</si>
  <si>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</si>
  <si>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</si>
  <si>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</si>
  <si>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</si>
  <si>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</si>
  <si>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</si>
  <si>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</si>
  <si>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</si>
  <si>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</si>
  <si>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</si>
  <si>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</si>
  <si>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</si>
  <si>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</si>
  <si>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</si>
  <si>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</si>
  <si>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</si>
  <si>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</si>
  <si>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</si>
  <si>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</si>
  <si>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</si>
  <si>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</si>
  <si>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</si>
  <si>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</si>
  <si>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</si>
  <si>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</si>
  <si>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</si>
  <si>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</si>
  <si>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</si>
  <si>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</si>
  <si>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</si>
  <si>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</si>
  <si>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</si>
  <si>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</si>
  <si>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</si>
  <si>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</si>
  <si>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</si>
  <si>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</si>
  <si>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Grupo Mutual</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</si>
  <si>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</si>
  <si>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</si>
  <si>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</si>
  <si>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</si>
  <si>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</si>
  <si>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</si>
  <si>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</si>
  <si>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</si>
  <si>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</si>
  <si>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</si>
  <si>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</si>
  <si>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</si>
  <si>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</si>
  <si>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</si>
  <si>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</si>
  <si>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</si>
  <si>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</si>
  <si>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</si>
  <si>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</si>
  <si>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</si>
  <si>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</si>
  <si>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</si>
  <si>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</si>
  <si>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</si>
  <si>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</si>
  <si>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</si>
  <si>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</si>
  <si>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</si>
  <si>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</si>
  <si>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</si>
  <si>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</si>
  <si>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</si>
  <si>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</si>
  <si>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</si>
  <si>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</si>
  <si>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</si>
  <si>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</si>
  <si>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</si>
  <si>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</si>
  <si>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</si>
  <si>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</si>
  <si>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</si>
  <si>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</si>
  <si>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</si>
  <si>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</si>
  <si>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COOPESPARTA</t>
  </si>
  <si>
    <t>ANOMALIAS REGISTRADAS EN REVISION DE EXPEDIENTES ARTICULO 59 POR ENTIDAD AUTORIZADA</t>
  </si>
  <si>
    <t>CANTIDAD DE EXPEDIENTES ORDINARIOS REGISTRADOS CON ANOMALIAS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</si>
  <si>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</si>
  <si>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</si>
  <si>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</si>
  <si>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</si>
  <si>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</si>
  <si>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</si>
  <si>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</si>
  <si>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</si>
  <si>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Hidrotecnia de la Península S. 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</si>
  <si>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</si>
  <si>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</si>
  <si>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</si>
  <si>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</si>
  <si>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</si>
  <si>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</si>
  <si>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</si>
  <si>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</si>
  <si>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</si>
  <si>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</si>
  <si>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</si>
  <si>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</si>
  <si>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Coopenae</t>
  </si>
  <si>
    <t>CONSTRUCTORA DAVIVIENDA S.A</t>
  </si>
  <si>
    <t>EN CASA PRO S.A L F SOCIEDAD ANONIMA</t>
  </si>
  <si>
    <t>COVITES S.A.</t>
  </si>
  <si>
    <t>SOGOTICA S.A.</t>
  </si>
  <si>
    <t>S-001</t>
  </si>
  <si>
    <t>Consultoría de la Zona Norte YEKA S.A.</t>
  </si>
  <si>
    <t>Financiamiento adicional Los Chiles</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</si>
  <si>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</si>
  <si>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</si>
  <si>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</si>
  <si>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</si>
  <si>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</si>
  <si>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</si>
  <si>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</si>
  <si>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</si>
  <si>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Guanacaste, Bagaces, Bagaces</t>
  </si>
  <si>
    <t>Santa Fe</t>
  </si>
  <si>
    <t>Puntarenas, Puntarenas, Chacarita</t>
  </si>
  <si>
    <t>Urbanizadora Valverde Calderón &amp; Asociados S.A</t>
  </si>
  <si>
    <t>Puntarenas, Parrita, Parrita</t>
  </si>
  <si>
    <t>Loma Linda</t>
  </si>
  <si>
    <t>Guanacaste, Santa Cruz, Veintesiete de Abril</t>
  </si>
  <si>
    <t>ROVI S.A.</t>
  </si>
  <si>
    <t>Guanacaste, Liberia, Liberia</t>
  </si>
  <si>
    <t>Constructora Dos por Tres S.A</t>
  </si>
  <si>
    <t>ANEXO D. 5
PROYECTOS EN CONSTRUCCIÓN</t>
  </si>
  <si>
    <t xml:space="preserve">D.5 Proyectos en construcción </t>
  </si>
  <si>
    <t>Constructora Roque y Rivera S.A.,</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</si>
  <si>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</si>
  <si>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</si>
  <si>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</si>
  <si>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</si>
  <si>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</si>
  <si>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</si>
  <si>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</si>
  <si>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</si>
  <si>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</si>
  <si>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</si>
  <si>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</si>
  <si>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LA COLONIA</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</si>
  <si>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</si>
  <si>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</si>
  <si>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</si>
  <si>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</si>
  <si>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</si>
  <si>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</si>
  <si>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</si>
  <si>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</si>
  <si>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</si>
  <si>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</si>
  <si>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</si>
  <si>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</si>
  <si>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</si>
  <si>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</si>
  <si>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</si>
  <si>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</si>
  <si>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</si>
  <si>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</si>
  <si>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</si>
  <si>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Somabacu</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</si>
  <si>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</si>
  <si>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</si>
  <si>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</si>
  <si>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</si>
  <si>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</si>
  <si>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</si>
  <si>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</si>
  <si>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</si>
  <si>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</si>
  <si>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</si>
  <si>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</si>
  <si>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</si>
  <si>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</si>
  <si>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</si>
  <si>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</si>
  <si>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</si>
  <si>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</si>
  <si>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</si>
  <si>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</si>
  <si>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</si>
  <si>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</si>
  <si>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</si>
  <si>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</si>
  <si>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</si>
  <si>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</si>
  <si>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Total 2022</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</si>
  <si>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</si>
  <si>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</si>
  <si>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</si>
  <si>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</si>
  <si>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</si>
  <si>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</si>
  <si>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</si>
  <si>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</si>
  <si>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</si>
  <si>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</si>
  <si>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</si>
  <si>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</si>
  <si>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</si>
  <si>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</si>
  <si>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</si>
  <si>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</si>
  <si>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</si>
  <si>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</si>
  <si>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</si>
  <si>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</si>
  <si>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</si>
  <si>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</si>
  <si>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</si>
  <si>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</si>
  <si>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</si>
  <si>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</si>
  <si>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</si>
  <si>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</si>
  <si>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</si>
  <si>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Financiamiento adicional PTAR Las Brisas II</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</si>
  <si>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</si>
  <si>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</si>
  <si>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</si>
  <si>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</si>
  <si>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</si>
  <si>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</si>
  <si>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</si>
  <si>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Financiamiento adicional PTAR La Angosta</t>
  </si>
  <si>
    <t>JUSTIFICAR TENENCIA O TRASPASO DE PROPIEDADES ANTERIORES A LA POSTULACION</t>
  </si>
  <si>
    <t>Financiamiento adicional Parque Libertad</t>
  </si>
  <si>
    <t>DECLARACION JURADA INCOMPLETA</t>
  </si>
  <si>
    <t>CONSTRUCTORA ARROYO Y ASOCIADOS S.A.</t>
  </si>
  <si>
    <t>Nota:</t>
  </si>
  <si>
    <t>28 Millas</t>
  </si>
  <si>
    <t>Financiamiento adicional Paseo Ecocultural San Isidro</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</si>
  <si>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</si>
  <si>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</si>
  <si>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</si>
  <si>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</si>
  <si>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</si>
  <si>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</si>
  <si>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Vistas de Guadalupe</t>
  </si>
  <si>
    <t>Financiamiento adicional Juanito Mora II</t>
  </si>
  <si>
    <t>Financiamiento adicional Tierra Prometida</t>
  </si>
  <si>
    <t>Financiamiento adicional Jorge  Debravo</t>
  </si>
  <si>
    <t>Financiamiento adicional Parque La Cima</t>
  </si>
  <si>
    <t>INSTITUTO NACIONAL DE VIVIENDA Y URBANISMO</t>
  </si>
  <si>
    <t>Sogotica S.A.</t>
  </si>
  <si>
    <t>Financiamiento adicional Los Malinches</t>
  </si>
  <si>
    <t>LA VIRGEN</t>
  </si>
  <si>
    <t>ABANGARES</t>
  </si>
  <si>
    <t>GRUPO MUTUAL ALAJUELA-LA VIVIENDA DE AHORRO Y PRESTAMO</t>
  </si>
  <si>
    <t>COOPENAE R. L.</t>
  </si>
  <si>
    <t>IDECO S.A.</t>
  </si>
  <si>
    <t>Constructora Grupo Fusión Inmobiliaria S.R.L.</t>
  </si>
  <si>
    <t>CANALETE</t>
  </si>
  <si>
    <t>PALMIRA</t>
  </si>
  <si>
    <t>Davivienda S.A.</t>
  </si>
  <si>
    <t>FALTA INFORME DEL TRABAJADOR SOCIAL PARA CASOS INDIVIDUALES Y DE PROYECTO AL AMPARO DEL ART 59 (FIS)</t>
  </si>
  <si>
    <t>ARCECA INC SOCIEDAD ANONIMA</t>
  </si>
  <si>
    <t>CONSTRUCTORA IPSUM SOCIEDAD ANONIMA</t>
  </si>
  <si>
    <t>COOPESABALITO</t>
  </si>
  <si>
    <t>Nombre Proyecto</t>
  </si>
  <si>
    <t>Monto del Proyecto</t>
  </si>
  <si>
    <t>Solución Promedio</t>
  </si>
  <si>
    <t>Fechas</t>
  </si>
  <si>
    <t>Estados</t>
  </si>
  <si>
    <t>Arturo</t>
  </si>
  <si>
    <t xml:space="preserve">Recepción Proyecto </t>
  </si>
  <si>
    <t>Traslado DT</t>
  </si>
  <si>
    <t>Asignación Analista</t>
  </si>
  <si>
    <t>Revisión Técnica</t>
  </si>
  <si>
    <t>Solicitud de información EA</t>
  </si>
  <si>
    <t>Recepción de información de la EA</t>
  </si>
  <si>
    <t>Esteban</t>
  </si>
  <si>
    <t>Revisión Preliminar</t>
  </si>
  <si>
    <t>Sebastián</t>
  </si>
  <si>
    <t>Alta Luz</t>
  </si>
  <si>
    <t>María</t>
  </si>
  <si>
    <t>Coocique</t>
  </si>
  <si>
    <t>Isla Chira</t>
  </si>
  <si>
    <t>Cerro Verde</t>
  </si>
  <si>
    <t>Redacción Informe Técnico</t>
  </si>
  <si>
    <t>Traslado Jefatura DT</t>
  </si>
  <si>
    <t>Traslado FOSUVI</t>
  </si>
  <si>
    <t>Compañía Inmobiliaria SyN S.A.</t>
  </si>
  <si>
    <t>Financiamiento Proyecto Espaveles</t>
  </si>
  <si>
    <t>Inmobiliaria S Y N S.A.</t>
  </si>
  <si>
    <t>Financiamiento Territorio Indígena Grano de Oro Cabécar Chirripo</t>
  </si>
  <si>
    <t>Financiamiento adicional Parque Amarillo</t>
  </si>
  <si>
    <t>Financiamiento adicional Proy El Porvenir</t>
  </si>
  <si>
    <t>Financiamiento adicional PTAR Brisas II</t>
  </si>
  <si>
    <t>Financiamiento adicional Juanito Mora  II</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</si>
  <si>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</si>
  <si>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</si>
  <si>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</si>
  <si>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</si>
  <si>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</si>
  <si>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</si>
  <si>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Don Fernando</t>
  </si>
  <si>
    <t>Frontier Imperial Primero S.A.</t>
  </si>
  <si>
    <t>Financiamiento adicional Lotificación Miravalles II</t>
  </si>
  <si>
    <t xml:space="preserve">Proyectos Bono Colectivo </t>
  </si>
  <si>
    <t>Financiamiento adicional PTAR Limón 2000</t>
  </si>
  <si>
    <t>Financiamiento adicional Riojalandia</t>
  </si>
  <si>
    <t>Bonos TRAMITADOS</t>
  </si>
  <si>
    <t>SANTA TERESITA</t>
  </si>
  <si>
    <t>Devuelto Jefatura DT</t>
  </si>
  <si>
    <t>Devuelto FOSUVI</t>
  </si>
  <si>
    <t>COMPAÑIA RIO LINDO S.A</t>
  </si>
  <si>
    <t>DESARROLLOS INTERNACIONALES HERMANOS ROJAS S.A.</t>
  </si>
  <si>
    <t>GRUPO ABASA</t>
  </si>
  <si>
    <t>TRANSREMO DEL CARIBE SOCIEDAD ANONIMA</t>
  </si>
  <si>
    <t>FALTA CRITERIO LEGAL CASOS ART.59 INDIVIDUAL</t>
  </si>
  <si>
    <t>OPCION DE COMPRAVENTA VENCIDA</t>
  </si>
  <si>
    <t>Total Superávit Específico</t>
  </si>
  <si>
    <t xml:space="preserve">Financiamiento adicional Condominio Almendares II </t>
  </si>
  <si>
    <t xml:space="preserve">Financiamiento proyecto Conjunto Residencial Eco Potrerillos </t>
  </si>
  <si>
    <t>Financiamento adicional Alto Conte</t>
  </si>
  <si>
    <t>Financiamiento Boruca</t>
  </si>
  <si>
    <t>Financiamiento adicional Talamanca</t>
  </si>
  <si>
    <t>Financiamento adicional  Individual- Indigena- Coocique</t>
  </si>
  <si>
    <t>Financiamiento adicional Individuales- Indigenas-Coopeservires</t>
  </si>
  <si>
    <t>Financiamiento adicional Individuales- Indigenas-Fundación</t>
  </si>
  <si>
    <t xml:space="preserve">Financiamiento Territorio Indigena Alto Chirripo </t>
  </si>
  <si>
    <t xml:space="preserve">Financiamiento adicional Bella Vista </t>
  </si>
  <si>
    <t xml:space="preserve">Financiamiento adicional Cocales de Duacarí </t>
  </si>
  <si>
    <t>Financiamiento adicional PTAR La Angosta.</t>
  </si>
  <si>
    <t xml:space="preserve">TOTAL </t>
  </si>
  <si>
    <t>CASOS</t>
  </si>
  <si>
    <t xml:space="preserve">MONTO </t>
  </si>
  <si>
    <t>CONSTRUCTORA CIPAH</t>
  </si>
  <si>
    <t>CONSTRUCTORA TU VIVIENDA C B S.A.</t>
  </si>
  <si>
    <t>CONSTRUCTORA. COVITES.S.A</t>
  </si>
  <si>
    <t>CONSTRUMACK DEL SOL S.A</t>
  </si>
  <si>
    <t>INTERNEGO S.A</t>
  </si>
  <si>
    <t>Aprobado en JD</t>
  </si>
  <si>
    <t>Devuelto a la EA</t>
  </si>
  <si>
    <t xml:space="preserve">Financiamiento adicional Las Palmas </t>
  </si>
  <si>
    <t>Financiamiento adicional Don Sergio II</t>
  </si>
  <si>
    <t>ALAJUELITA</t>
  </si>
  <si>
    <t>SAN FELIPE</t>
  </si>
  <si>
    <t>VENECIA</t>
  </si>
  <si>
    <t>Lotificación Horquetas</t>
  </si>
  <si>
    <t>Recepción de solicitud</t>
  </si>
  <si>
    <t>DESARROLLOS SOSTENIBLES</t>
  </si>
  <si>
    <t>COOPESANAbrCOS R.L.</t>
  </si>
  <si>
    <t>NANDAYURE</t>
  </si>
  <si>
    <t>QUEPOS</t>
  </si>
  <si>
    <t>Duarco Cocorí</t>
  </si>
  <si>
    <t>Empresa Consultora D.C.I</t>
  </si>
  <si>
    <t>Se reciben subsanaciones de la EA</t>
  </si>
  <si>
    <t>Ambar 2</t>
  </si>
  <si>
    <t>IDECO</t>
  </si>
  <si>
    <t>Santa María</t>
  </si>
  <si>
    <t>Constructora del Sol HS S.A.</t>
  </si>
  <si>
    <t>PRESUPUESTO DE OBRA INCOMPLETO</t>
  </si>
  <si>
    <t>Financiamiento adicional  Proyecto Los Robles</t>
  </si>
  <si>
    <t xml:space="preserve">Financiamiento Terriotorio indigena Conte Burica-Cocique </t>
  </si>
  <si>
    <t>Financiamiento adicional Alto Conte coopeservidores</t>
  </si>
  <si>
    <t>Financiamiento adicional Guaymi coopeservidores</t>
  </si>
  <si>
    <t>Financiamiento adicional Boruca coopeservidores</t>
  </si>
  <si>
    <t>Financiamiento adicional Kekolbi coopeservidores</t>
  </si>
  <si>
    <t>Financiamiento adicional Talamanca coopeservidores</t>
  </si>
  <si>
    <t>Fianciamiento adicional Don Sergio I</t>
  </si>
  <si>
    <t xml:space="preserve">Financiamiento adicional Llanuras de Canaán </t>
  </si>
  <si>
    <t xml:space="preserve">Financiamiento adicional José Villalobos </t>
  </si>
  <si>
    <t xml:space="preserve">Financiamiento adicional Parques de León XIII, Poliderportivo y La Fabiola </t>
  </si>
  <si>
    <t xml:space="preserve">PARTICIPACION CON RESPECTO AL PRESUPUESTO TOTAL PARA EL PROGRAMA ART59 </t>
  </si>
  <si>
    <t xml:space="preserve">Financiamiento adicional Vistas de Guadalupe </t>
  </si>
  <si>
    <t>Financiamiento territorio indigena Bribri</t>
  </si>
  <si>
    <t xml:space="preserve">FUNDACIÓN </t>
  </si>
  <si>
    <t>SOMABUCO</t>
  </si>
  <si>
    <t>DAVIVIENDA</t>
  </si>
  <si>
    <t xml:space="preserve">DAVIVIENDA </t>
  </si>
  <si>
    <t>DARQCO</t>
  </si>
  <si>
    <t xml:space="preserve">Financiamiento adicional Veredes del Rio </t>
  </si>
  <si>
    <t xml:space="preserve">Financiamiento adicional Loma Linda </t>
  </si>
  <si>
    <t xml:space="preserve">Financiamiento adicional Puerto Escondido </t>
  </si>
  <si>
    <t xml:space="preserve">Financiamiento adicional 28 Millas </t>
  </si>
  <si>
    <t xml:space="preserve">Financiamiento casos indigenas Alto Chirripo- Banco Popular </t>
  </si>
  <si>
    <t>Financiamiento adicional Parque Corina Rodríguez 1986</t>
  </si>
  <si>
    <t xml:space="preserve">Financiamiento adicional Jorge Debravo </t>
  </si>
  <si>
    <t>Financiamiento adicional Planta de tratamiento (PTAR) Brisas I y II</t>
  </si>
  <si>
    <t xml:space="preserve">Financiamiento adicional Parque Acosta Activa </t>
  </si>
  <si>
    <t xml:space="preserve">Financiamiento adicional Tierra Prometida </t>
  </si>
  <si>
    <t>Envío de Memorando para devolución</t>
  </si>
  <si>
    <t>VK DESARROLLOS E INMUEBLES DEL VALLE S.A.</t>
  </si>
  <si>
    <t>Comisión Entidades Autorizadas</t>
  </si>
  <si>
    <t xml:space="preserve">PARK SLOPE DEVELOPMENT LIMITADA
Constructora DAVIVIENDA SA </t>
  </si>
  <si>
    <t xml:space="preserve">Constructora ROVI SA </t>
  </si>
  <si>
    <t>Compañía Inmobiliaria Las Arandas S.A.</t>
  </si>
  <si>
    <t xml:space="preserve">Financiamiento adicional Almendares II </t>
  </si>
  <si>
    <t xml:space="preserve">Financiamiento adicional Torres de la Montaña </t>
  </si>
  <si>
    <t xml:space="preserve">Financiamiento adicional Vistas del Miravalles </t>
  </si>
  <si>
    <t>Envío de subsanes de la E.A.</t>
  </si>
  <si>
    <t>Solicitud de subsanaciones</t>
  </si>
  <si>
    <t>Redacción informe</t>
  </si>
  <si>
    <t>Solicitud de subsane de 4 aspectos aún pendientes, Desarrolladora tiene al 15 de agosto para contestar.</t>
  </si>
  <si>
    <t>AGUAS CLARAS</t>
  </si>
  <si>
    <t>BATÁN</t>
  </si>
  <si>
    <t>FALTA ESTUDIO DE BIENES DE ALGUNO(S) DE LOS BENEFICIARIOS</t>
  </si>
  <si>
    <t>ASEPANDUIT (ASOC SOL DE EMPLEADOS DE ASEPANDUIT)</t>
  </si>
  <si>
    <t xml:space="preserve">Financiamiento adicional por IVA y Gastos legales Valle del Sol </t>
  </si>
  <si>
    <t>Construcciones Peñaranda S.A</t>
  </si>
  <si>
    <t xml:space="preserve">Financiamiento adicional Tayni Fundación CR Canada </t>
  </si>
  <si>
    <t xml:space="preserve">Financiamiento casos indigenas Alto Chirripo II- Banco Popular </t>
  </si>
  <si>
    <t xml:space="preserve">Financiamiento adicional para ajuste reserva de IVA  25 de Julio </t>
  </si>
  <si>
    <t xml:space="preserve">Financiamiento adicional para ajuste reserva de IVA 28 Millas </t>
  </si>
  <si>
    <t xml:space="preserve">Financiamiento adicional para ajuste reserva de IVA Amapolas </t>
  </si>
  <si>
    <t xml:space="preserve">Financiamiento adicional para ajuste reserva de IVA Ámbar </t>
  </si>
  <si>
    <t xml:space="preserve">Financiamiento adicional para ajuste reserva de IVA Astúa Pirie </t>
  </si>
  <si>
    <t>Financiamiento adicional para ajuste reserva de IVA Aurora de Luz</t>
  </si>
  <si>
    <t xml:space="preserve">Financiamiento adicional para ajuste reserva de IVA Bajo Tejares </t>
  </si>
  <si>
    <t xml:space="preserve">Financiamiento adicional para ajuste reserva de IVA Bella Vista </t>
  </si>
  <si>
    <t xml:space="preserve">Financiamiento adicional para ajuste reserva de IVA Brisas de Tilarán </t>
  </si>
  <si>
    <t xml:space="preserve">Financiamiento adicional para ajuste reserva de IVA Cartagena </t>
  </si>
  <si>
    <t xml:space="preserve">Financiamiento adicional para ajuste reserva de IVA Cobasur </t>
  </si>
  <si>
    <t xml:space="preserve">Financiamiento adicional para ajuste reserva de IVA Cocales de Duacarí </t>
  </si>
  <si>
    <t>Financiamiento adicional para ajuste reserva de IVA Condominio Almendares II</t>
  </si>
  <si>
    <t xml:space="preserve">Financiamiento adicional para ajuste reserva de IVA Condominio la Joya </t>
  </si>
  <si>
    <t>Financiamiento adicional para ajuste reserva de IVA Corrales Negros</t>
  </si>
  <si>
    <t>Financiamiento adicional para ajuste reserva de IVA Don Sergio I</t>
  </si>
  <si>
    <t>Financiamiento adicional para ajuste reserva de IVA Don Sergio II</t>
  </si>
  <si>
    <t xml:space="preserve">Financiamiento adicional para ajuste reserva de IVA El Cacao </t>
  </si>
  <si>
    <t xml:space="preserve">Financiamiento adicional para ajuste reserva de IVA El Colono </t>
  </si>
  <si>
    <t xml:space="preserve">Financiamiento adicional para ajuste reserva de IVA El Porvenir </t>
  </si>
  <si>
    <t xml:space="preserve">Financiamiento adicional para ajuste reserva de IVA El Silencio </t>
  </si>
  <si>
    <t>Financiamiento adicional para ajuste reserva de IVA Esparzol</t>
  </si>
  <si>
    <t>Financiamiento adicional para ajuste reserva de IVA Espaveles II</t>
  </si>
  <si>
    <t>Financiamiento adicional para ajuste reserva de IVA Fénix</t>
  </si>
  <si>
    <t>Financiamiento adicional para ajuste reserva de IVA Hojancha</t>
  </si>
  <si>
    <t xml:space="preserve">Financiamiento adicional para ajuste reserva de IVA Jardines del Río </t>
  </si>
  <si>
    <t xml:space="preserve">Financiamiento adicional para ajuste reserva de IVA José Villalbos </t>
  </si>
  <si>
    <t>Financiamiento adicional para ajuste reserva de IVA Juan Pablo II</t>
  </si>
  <si>
    <t xml:space="preserve">Financiamiento adicional para ajuste reserva de IVA Juan Rafael Mora </t>
  </si>
  <si>
    <t>Financiamiento adicional para ajuste reserva de IVA Kilómetro 20</t>
  </si>
  <si>
    <t xml:space="preserve">Financiamiento adicional para ajuste reserva de IVA La Angosta </t>
  </si>
  <si>
    <t>Financiamiento adicional para ajuste reserva de IVA Las Palmas</t>
  </si>
  <si>
    <t>Financiamiento adicional para ajuste reserva de IVA Las Trojas</t>
  </si>
  <si>
    <t>Financiamiento adicional para ajuste reserva de IVA Llanuras de Canaan</t>
  </si>
  <si>
    <t xml:space="preserve">Financiamiento adicional para ajuste reserva de IVA Loma Linda </t>
  </si>
  <si>
    <t>Financiamiento adicional para ajuste reserva de IVA Lotificación Horquetas</t>
  </si>
  <si>
    <t>Financiamiento adicional para ajuste reserva de IVA Lotificación Miravalles</t>
  </si>
  <si>
    <t>Financiamiento adicional para ajuste reserva de IVA Matapalo II</t>
  </si>
  <si>
    <t>Financiamiento adicional para ajuste reserva de IVA Montecristo II</t>
  </si>
  <si>
    <t xml:space="preserve">Financiamiento adicional para ajuste reserva de IVA Nueva Angostura </t>
  </si>
  <si>
    <t>Financiamiento adicional para ajuste reserva de IVA Nueva Esperanza</t>
  </si>
  <si>
    <t>Financiamiento adicional para ajuste reserva de IVA Puerto Escondido</t>
  </si>
  <si>
    <t>Financiamiento adicional para ajuste reserva de IVA San Martín Siquirres</t>
  </si>
  <si>
    <t>Financiamiento adicional para ajuste reserva de IVA  Santa Fe</t>
  </si>
  <si>
    <t>Financiamiento adicional para ajuste reserva de IVA Santa Luisa II</t>
  </si>
  <si>
    <t>Financiamiento adicional para ajuste reserva de IVA Shikabá</t>
  </si>
  <si>
    <t xml:space="preserve">Financiamiento adicional para ajuste reserva de IVA Torres de la Montaña </t>
  </si>
  <si>
    <t>Financiamiento adicional para ajuste reserva de IVA Tujankir II</t>
  </si>
  <si>
    <t>Financiamiento adicional para ajuste reserva de IVA Valle Azul</t>
  </si>
  <si>
    <t xml:space="preserve">Financiamiento adicional para ajuste reserva de IVA Veredas del Rio </t>
  </si>
  <si>
    <t>Financiamiento adicional para ajuste reserva de IVA Villa Verde</t>
  </si>
  <si>
    <t>Financiamiento adicional para ajuste reserva de IVA Vistas de Guadalupe</t>
  </si>
  <si>
    <t xml:space="preserve">Financiamiento adicional para ajuste reserva de IVA Vistas del Miravalles </t>
  </si>
  <si>
    <t>Financiamiento acional proyecto Bella Vista</t>
  </si>
  <si>
    <t xml:space="preserve">Financiamiento Territorios Indigenas Ujarras-Coopenae </t>
  </si>
  <si>
    <t>Financiamiento adicional para ajuste reserva de IVA Guararí</t>
  </si>
  <si>
    <t>Financiamiento adicional para ajuste reserva de IVA Juanito Mora II</t>
  </si>
  <si>
    <t>Financiamiento adicional para ajuste reserva de IVA Parque Amarillo</t>
  </si>
  <si>
    <t>Financiamiento adicional para ajuste reserva de IVA Parque Corina Rodriguez</t>
  </si>
  <si>
    <t>Financiamiento adicional para ajuste reserva de IVA Parque Jorge Debravo</t>
  </si>
  <si>
    <t xml:space="preserve">Financiamiento adicional para ajuste reserva de IVA Parque La Cima </t>
  </si>
  <si>
    <t>Financiamiento adicional para ajuste reserva de IVA Parque Los Chiles</t>
  </si>
  <si>
    <t>Financiamiento adicional para ajuste reserva de IVA Paseo Ecocultural San Isidro</t>
  </si>
  <si>
    <t>Financiamiento adicional para ajuste reserva de IVA PTAR Limón 2000</t>
  </si>
  <si>
    <t>Financiamiento adicional para ajuste reserva de IVA Tierra Prometida</t>
  </si>
  <si>
    <t>LEPANTO</t>
  </si>
  <si>
    <t>KATIRA</t>
  </si>
  <si>
    <t>ZARCERO</t>
  </si>
  <si>
    <t>Pacacua</t>
  </si>
  <si>
    <t>S-004</t>
  </si>
  <si>
    <t>No aplica</t>
  </si>
  <si>
    <t>Aún no se realiza concurso</t>
  </si>
  <si>
    <t>Se presenta solicitud de actualización de parámetros de alcances y presupuesto</t>
  </si>
  <si>
    <t>San Diego al aire libre</t>
  </si>
  <si>
    <t>S-003</t>
  </si>
  <si>
    <t>Ecopotrerillos</t>
  </si>
  <si>
    <t>Creciendo Juntos</t>
  </si>
  <si>
    <t>La Entidad presenta subsane.</t>
  </si>
  <si>
    <t>ASOC SOLID EMP DERIVADOS MAIZ ALIMENTICIO S.A. (ASEDEMASA)</t>
  </si>
  <si>
    <t xml:space="preserve">BANCO POPULAR </t>
  </si>
  <si>
    <t xml:space="preserve">Consorcio Molina y Arce-Cataluña </t>
  </si>
  <si>
    <t>Ajip Ingenieria Limitada</t>
  </si>
  <si>
    <t>Constructora Davivienda</t>
  </si>
  <si>
    <t>VENTESA GDD S.A.//HIDROTECNICA LA PENÍNSULA
SOCIEDAD ANONIMA</t>
  </si>
  <si>
    <t>Park Sope Development</t>
  </si>
  <si>
    <t>Construcciones Modulares de CR</t>
  </si>
  <si>
    <t>Construccione Modulares de CR</t>
  </si>
  <si>
    <t>Constructora Mar Azul</t>
  </si>
  <si>
    <t>Construccines Modulares de CR</t>
  </si>
  <si>
    <t>Consorcio Las Rosas de Pocosol S.A.-Ventanales e Instalaciones Nacionales VIN S.A</t>
  </si>
  <si>
    <t xml:space="preserve">IDECO </t>
  </si>
  <si>
    <t>Guzmán y Compañía AGC</t>
  </si>
  <si>
    <t xml:space="preserve">Walter Araya Martinez y Asociados </t>
  </si>
  <si>
    <t xml:space="preserve">Inmobiliaria SYN </t>
  </si>
  <si>
    <t>Urbanizadora Valverde Calderón y Asociados</t>
  </si>
  <si>
    <t>Compañía Inmobiliaria S y N</t>
  </si>
  <si>
    <t>Construcciones Modulare de CR</t>
  </si>
  <si>
    <t>Constructora Roque y Rivera S.A</t>
  </si>
  <si>
    <t xml:space="preserve">Financiamiento proyecto Cristal </t>
  </si>
  <si>
    <t xml:space="preserve">Territorio indigena Conte Burica </t>
  </si>
  <si>
    <t>VENTESA GDD S.A.</t>
  </si>
  <si>
    <t>COOCIQUE (CONCOOCIQUE R.L.)</t>
  </si>
  <si>
    <t>FALTA CONSTANCIA DE INGRESOS</t>
  </si>
  <si>
    <t>SAN PABLO</t>
  </si>
  <si>
    <t>Subsanes de la E.A.</t>
  </si>
  <si>
    <t>Coopeservidores</t>
  </si>
  <si>
    <t>Davivienda</t>
  </si>
  <si>
    <t>Solicitud información E.A.</t>
  </si>
  <si>
    <t xml:space="preserve">Las Rosas de Pocosol S.A. </t>
  </si>
  <si>
    <t xml:space="preserve">Razonabilidad </t>
  </si>
  <si>
    <t>Preparación de informe de observaciones</t>
  </si>
  <si>
    <t xml:space="preserve">POPULAR </t>
  </si>
  <si>
    <t>Financiamiento adicional Las Trojas</t>
  </si>
  <si>
    <t xml:space="preserve">Financiamiento proyecto Condominio Vertical La Esperanza </t>
  </si>
  <si>
    <t>Financiamiento adicional 1 caso Territorios indígenas Conte Burica, Guaymí, Kekoldi y Cabécar</t>
  </si>
  <si>
    <t>Financiamiento Territorio Indígena Alto Chirripó IV</t>
  </si>
  <si>
    <t xml:space="preserve">Financiaminto Territorio Indígena Bri Bri </t>
  </si>
  <si>
    <t xml:space="preserve">Financiamiento adicional Ámbar </t>
  </si>
  <si>
    <t>BOLÍVAR</t>
  </si>
  <si>
    <t>CONSTRUCTORA CORESA</t>
  </si>
  <si>
    <t>COSTOS UNITARIOS EN PRESUPUESTO DE OBRA ALTOS. ACLARAR</t>
  </si>
  <si>
    <t>Agota de Protección Social (JPS)</t>
  </si>
  <si>
    <t>NO incluye 2% Gastos Administrativos (Cuenta GAbrral)</t>
  </si>
  <si>
    <t>S-003 (Maduración)</t>
  </si>
  <si>
    <t>Casos indígenas Boruca</t>
  </si>
  <si>
    <t>Casos indígenas</t>
  </si>
  <si>
    <t>Presentación subsane de la E.A. a BANHVI</t>
  </si>
  <si>
    <t>Solicitud de subsanes aún pendientes a la E.A.</t>
  </si>
  <si>
    <t>Rosas de Río Jiménez</t>
  </si>
  <si>
    <t>Río Negro</t>
  </si>
  <si>
    <t>Grupo de 8 a 15</t>
  </si>
  <si>
    <t>Conformación del expediente digital</t>
  </si>
  <si>
    <t>Se recomienda la devolución del proyecto</t>
  </si>
  <si>
    <t>Casos insulares</t>
  </si>
  <si>
    <t>Vistas de Miravalles</t>
  </si>
  <si>
    <t>Reparación de viviendas, reconstrucción de PTAR, y mejoras pendientes en infraestructura</t>
  </si>
  <si>
    <t>Mar azul / Davivienda</t>
  </si>
  <si>
    <t>Isla Chira y Venado</t>
  </si>
  <si>
    <t>Informe de razonabilidad</t>
  </si>
  <si>
    <t>Informe de no recomendación</t>
  </si>
  <si>
    <t>Compañía Inmobiliaria S y N S.A.</t>
  </si>
  <si>
    <t>Financiamiento Territorio Indígena Alto Chirripó IV (3 Casos)</t>
  </si>
  <si>
    <t>Financiamiento Territorio Indigena Casona 7</t>
  </si>
  <si>
    <t>Financiaminto Territorio Indígena Bri Bri (26 Casos)</t>
  </si>
  <si>
    <t>Financiamiento territorio indígena Conte Burica IV</t>
  </si>
  <si>
    <t xml:space="preserve">Financiamiento adicional Lotificación Horquetas </t>
  </si>
  <si>
    <t>Financiamiento adicional El Porvenir (PTAR)</t>
  </si>
  <si>
    <t>Financiamiento adicional Tujankir II</t>
  </si>
  <si>
    <t>Financiamiento adicional Don Sergio I</t>
  </si>
  <si>
    <t>SAVEGRE</t>
  </si>
  <si>
    <t>Entrega de subsanes por la E.A.</t>
  </si>
  <si>
    <t>Se tiene informe listo para entrega solamente a la espera de la carta del MIVAH</t>
  </si>
  <si>
    <t>Entregado informe a jefatura del DT</t>
  </si>
  <si>
    <t>Entregado a FOSUVI</t>
  </si>
  <si>
    <t>Solicitud de información EA Informe de Observaciones</t>
  </si>
  <si>
    <t>Se recibe información de la EA</t>
  </si>
  <si>
    <t>Preparando informe Ténico</t>
  </si>
  <si>
    <t>3101719421 SOCIEDAD ANONIMA</t>
  </si>
  <si>
    <t>CERTIFICACION INGRESOS CCSS DESACTUALIZADO (MAYOR A 3 MESES)</t>
  </si>
  <si>
    <t>FALTA CERTIFICACION DEL CAPITAL ACCIONARIO</t>
  </si>
  <si>
    <t>BFV</t>
  </si>
  <si>
    <t>COMSION</t>
  </si>
  <si>
    <t>2012</t>
  </si>
  <si>
    <t>Compr 2011</t>
  </si>
  <si>
    <t>Comision</t>
  </si>
  <si>
    <t>Subtotal COMISIONES</t>
  </si>
  <si>
    <t>bfv</t>
  </si>
  <si>
    <t>Subtotal BFV</t>
  </si>
  <si>
    <t>Reserva indígena Kekolbi</t>
  </si>
  <si>
    <t>Reserva indígena Grano de Oro</t>
  </si>
  <si>
    <t>AJIP SA</t>
  </si>
  <si>
    <t>Se remite informe a FOSUVI</t>
  </si>
  <si>
    <t>FALTA INCLUIR MIEMBROS EN NUCLEO FAMILIAR, CORREGIR FORMULA E INCLUIR EN EL SISTEMA</t>
  </si>
  <si>
    <t>COOPE-ANDE NO 1 R.L.</t>
  </si>
  <si>
    <t>DATOS INCONGRUENTES EN CERTIFICACION SEPARACION DE HECHO</t>
  </si>
  <si>
    <t>FALTA CRITERIO DE RECOMENDACION DEL PERITO</t>
  </si>
  <si>
    <t>Financiamiento Boulevard del Sol etapa IV</t>
  </si>
  <si>
    <t>Financiamiento adicional El Silencio</t>
  </si>
  <si>
    <t>Su Casa Desarrollos de Vivienda S.A</t>
  </si>
  <si>
    <t>LE GROUP EMPRESA CONSULTORA Y CONSTRUCTORA ZUKASA S. A</t>
  </si>
  <si>
    <t xml:space="preserve">Financiamiento territorio indigena Rey Curré </t>
  </si>
  <si>
    <t>Bonos Habitacionales SRL</t>
  </si>
  <si>
    <t xml:space="preserve">COOPESERVIDORES </t>
  </si>
  <si>
    <t>01/01/2024 al 31/01/2024</t>
  </si>
  <si>
    <t>Formalizados Enero 2024</t>
  </si>
  <si>
    <t>AL 31 DE ENERO 2024</t>
  </si>
  <si>
    <t>EMITIDOS DEL 01/01/2024 AL 31/01/2024</t>
  </si>
  <si>
    <t>FORMALIZADOS DEL 01/01/2024 AL 31/01/2024</t>
  </si>
  <si>
    <t>Acumulado: del 01/01/2024 al 31/01/2024</t>
  </si>
  <si>
    <t>Del 01/01/2022 al 31/01/2022</t>
  </si>
  <si>
    <t>Reserva indígena Quitirrisi</t>
  </si>
  <si>
    <t>La Bendición</t>
  </si>
  <si>
    <t>CONSTRUCTORA COVAM DEL SUR S.A</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</si>
  <si>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</si>
  <si>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</si>
  <si>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</si>
  <si>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</si>
  <si>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</si>
  <si>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</si>
  <si>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Otros ingresos 2024</t>
  </si>
  <si>
    <t>Recursos Bono colectivo</t>
  </si>
  <si>
    <t>Recursos periodos anteriores reasignados por ejecutar</t>
  </si>
  <si>
    <t>Junta de Protección Social</t>
  </si>
  <si>
    <t>Compr 2023</t>
  </si>
  <si>
    <t>Presupuesto 2024</t>
  </si>
  <si>
    <t>TOTAL REAL</t>
  </si>
  <si>
    <t xml:space="preserve">Proyectos Presupuesto CNE </t>
  </si>
  <si>
    <t>Del 01/01/2024 al 31/01/2024</t>
  </si>
  <si>
    <t>Real 2024</t>
  </si>
  <si>
    <t>Del 01 de Enero al 31 de Enero de 2025</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</si>
  <si>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</si>
  <si>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</si>
  <si>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</si>
  <si>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</si>
  <si>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Del 01 de Enero al 31 de Enero del 2025</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</si>
  <si>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</si>
  <si>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</si>
  <si>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</si>
  <si>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</si>
  <si>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</si>
  <si>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</si>
  <si>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</si>
  <si>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</si>
  <si>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</si>
  <si>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</si>
  <si>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</si>
  <si>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</si>
  <si>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</si>
  <si>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</si>
  <si>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</si>
  <si>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</si>
  <si>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</si>
  <si>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</si>
  <si>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</si>
  <si>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</si>
  <si>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Del 01 al 31 de Enero de 2025</t>
  </si>
  <si>
    <t>FALTA INFORMACION EN DATOS DE LOS MIEMBROS EN DECLARACION</t>
  </si>
  <si>
    <t>ESTUDIO DE REGISTRO INCOMPLETO</t>
  </si>
  <si>
    <t>DETALLE DE OPERACION FINANCIERA MAL PLANTEADO</t>
  </si>
  <si>
    <t>FALTA CERTIFICACION INGRESOS CCSS DE ALGUNO DE LOS BENEFICIARIOS</t>
  </si>
  <si>
    <t>FALTA COPIA DOCUMENTO DE IDENTIDAD DE ALGUNO DE LOS MIEMBROS DEL NUCLEO FAMILIAR</t>
  </si>
  <si>
    <t>FALTA DECLARACION JURADA</t>
  </si>
  <si>
    <t>VALOR DEL LOTE EN TASACION NO CONCUERDA CON DIGITACION</t>
  </si>
  <si>
    <t>BANCO POPULAR Y DE DESARROLLO COMUNAL</t>
  </si>
  <si>
    <t>FALTA HOJA DE GASTOS DE CIERRE</t>
  </si>
  <si>
    <t>DECLARACION JURADA ILEGIBLE</t>
  </si>
  <si>
    <t>CORREGIR RESPUESTAS A PREGUNTAS TERCERA HOJA FORMULARIO 2-99</t>
  </si>
  <si>
    <t>DECLARACION JURADA CON BORRONES O TACHADURAS</t>
  </si>
  <si>
    <t>FALTA CERTIFICACIONES IMAS</t>
  </si>
  <si>
    <t>FALTA CONTRATO DE CONSTRUCCION</t>
  </si>
  <si>
    <t>FALTA ESTUDIO DE BIENES</t>
  </si>
  <si>
    <t>FALTA ESTUDIO DE CREDITO</t>
  </si>
  <si>
    <t>FALTA ESTUDIO DE MOROSIDAD DE LA EMPRESA CONSTRUCTORA CCSS</t>
  </si>
  <si>
    <t>FALTA ESTUDIO DE REGISTRO DE LA PROPIEDAD</t>
  </si>
  <si>
    <t>FALTA ESTUDIO DEL VENDEDOR</t>
  </si>
  <si>
    <t>FALTA FIRMA PROFESIONAL RESPONSABLE EN PLANO CONSTRUCTIVO</t>
  </si>
  <si>
    <t>FALTA PLANO CONSTRUCTIVO</t>
  </si>
  <si>
    <t>FALTAN CERTIFICADOS ESTADO CIVIL</t>
  </si>
  <si>
    <t>OPCION DE COMPRAVENTA ILEGIBLE</t>
  </si>
  <si>
    <t>PLANO CONSTRUCTIVO ILEGIBLE O INCOMPLETO</t>
  </si>
  <si>
    <t>PRESUPUESTO DE OBRA DESACTUALIZADO</t>
  </si>
  <si>
    <t>TASACION INCOMPLETA</t>
  </si>
  <si>
    <t>FALTA TASACION</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</si>
  <si>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</si>
  <si>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</si>
  <si>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</si>
  <si>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</si>
  <si>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</si>
  <si>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</si>
  <si>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</si>
  <si>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</si>
  <si>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</si>
  <si>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</si>
  <si>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</si>
  <si>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</si>
  <si>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</si>
  <si>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</si>
  <si>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</si>
  <si>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</si>
  <si>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</si>
  <si>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</si>
  <si>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</si>
  <si>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</si>
  <si>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r>
      <rPr>
        <b/>
        <i/>
        <sz val="10"/>
        <rFont val="Arial"/>
        <family val="2"/>
      </rPr>
      <t xml:space="preserve">Notas: </t>
    </r>
    <r>
      <rPr>
        <i/>
        <sz val="10"/>
        <rFont val="Arial"/>
        <family val="2"/>
      </rPr>
      <t>No incluyen los bonos emitidos en el periodo que corresponden a recursos de periodos anteriores.
No incluye los bonos emitidos y anulados en el mismo periodo.
Al corte, no ingresaron los recursos Fodesaf correspondiente a la doceava parte del presupuesto, por lo cual se realizaron labores de revisión en espera de presupuesto para realizar las emisiones.</t>
    </r>
  </si>
  <si>
    <t>Del 01 de Enero al 31 de Enero 2025</t>
  </si>
  <si>
    <t>28. EJECUCIÓN PRESUPUESTARIA SEGÚN MODALIDAD DE RECURSOS Y ASIGNACIÓN DE RECURSOS PARA EL 2025 - BASE EMISION AL 31/01/2025</t>
  </si>
  <si>
    <t>01/01/2025 al 31/01/2025</t>
  </si>
  <si>
    <t>Casos 2025-2024</t>
  </si>
  <si>
    <t>Monto 2025-2024</t>
  </si>
  <si>
    <t>21. Bonos Formalizados Población LGTBI Por Propósito en el mes de Enero de 2025</t>
  </si>
  <si>
    <t>POSTULADOS ORDINARIOS  DEL 01/01/2025 AL 31/01/2025</t>
  </si>
  <si>
    <t>COOPEANDE N°7 R.L.</t>
  </si>
  <si>
    <t>POSTULADOS ART 59  DEL 01/01/2025 AL 31/01/2025</t>
  </si>
  <si>
    <t>Formalizados Enero 2025</t>
  </si>
  <si>
    <t>AL 31 DE ENERO 2025</t>
  </si>
  <si>
    <t>EMITIDOS DEL 01/01/2025 AL 31/01/2025</t>
  </si>
  <si>
    <t>FORMALIZADOS DEL 01/01/2025 AL 31/01/2025</t>
  </si>
  <si>
    <t xml:space="preserve"> COOPECAJA R.L.</t>
  </si>
  <si>
    <t xml:space="preserve"> CREDECOOP R.L.</t>
  </si>
  <si>
    <t>Acumulado: del 01/01/2025 al 31/01/2025</t>
  </si>
  <si>
    <t>CASOS FORMALIZADOS 
AL 31/01/2025</t>
  </si>
  <si>
    <t>PORCENTAJE DE CUMPLIMIENTO AL 31/01/2025</t>
  </si>
  <si>
    <t xml:space="preserve">  • Terrenos insulares</t>
  </si>
  <si>
    <t xml:space="preserve">  • Adulto Mayor erradicacoón de tugurios</t>
  </si>
  <si>
    <t>PRESUPUESTO 2025</t>
  </si>
  <si>
    <t>EJECUCION AL 31/01/2025</t>
  </si>
  <si>
    <t>DISPONIBLE Presupuesto 2025</t>
  </si>
  <si>
    <t>Compr 2024</t>
  </si>
  <si>
    <t>Presupuesto 2025</t>
  </si>
  <si>
    <t>COOPEANDE 7</t>
  </si>
  <si>
    <t>Mutual CartSet de Ahorro y Préstamo</t>
  </si>
  <si>
    <t>PROMERICA</t>
  </si>
  <si>
    <t>27. Liquidación Presupuesto 2025 por Entidad Autorizada - BASE EFECTIVO CGR</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</si>
  <si>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</si>
  <si>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</si>
  <si>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</si>
  <si>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</si>
  <si>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</si>
  <si>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</si>
  <si>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</si>
  <si>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</si>
  <si>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</si>
  <si>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Del 01/01/2023 al 31/01/2023</t>
  </si>
  <si>
    <t>Del 01/01/2025 al 31/01/2025</t>
  </si>
  <si>
    <t>Variación 2025/2022</t>
  </si>
  <si>
    <t>Variación 2025/2023</t>
  </si>
  <si>
    <t>Variación 2025/2024</t>
  </si>
  <si>
    <t>Presupuesto Teórico 2025</t>
  </si>
  <si>
    <t>Mismo mes del informe</t>
  </si>
  <si>
    <t>Acumulado</t>
  </si>
  <si>
    <t>29. EJECUCIÓN PRESUPUESTARIA COMPARATIVO BONOS PAGADOS Y EMITIDOS PARA EL 2022-2025 AL 31/01/2025</t>
  </si>
  <si>
    <t>Ejecución Presupuesto FOSUVI 2025</t>
  </si>
  <si>
    <t>SAN PEDRO</t>
  </si>
  <si>
    <t>DELICIAS</t>
  </si>
  <si>
    <t>PUERTO VIEJO</t>
  </si>
  <si>
    <t>LA CRUZ</t>
  </si>
  <si>
    <t>SANTA CECILIA</t>
  </si>
  <si>
    <t>PARRITA</t>
  </si>
  <si>
    <t>CORREDORES</t>
  </si>
  <si>
    <t>CORREDOR</t>
  </si>
  <si>
    <t>LA CUESTA</t>
  </si>
  <si>
    <t>MONTES DE ORO</t>
  </si>
  <si>
    <t>MIRAMAR</t>
  </si>
  <si>
    <t>PAQUERA</t>
  </si>
  <si>
    <t>ARANCIBIA</t>
  </si>
  <si>
    <t>GARABITO</t>
  </si>
  <si>
    <t>LAGUNILLAS</t>
  </si>
  <si>
    <t>TARRAZÚ</t>
  </si>
  <si>
    <t>SAN MARCOS</t>
  </si>
  <si>
    <t>SIERRA</t>
  </si>
  <si>
    <t>ACAPULCO</t>
  </si>
  <si>
    <t>IPÍS</t>
  </si>
  <si>
    <t>MORAVIA</t>
  </si>
  <si>
    <t>SAN JERÓNIMO</t>
  </si>
  <si>
    <t>SAN ISIDRO DE EL GENERAL</t>
  </si>
  <si>
    <t>PALMARES</t>
  </si>
  <si>
    <t>ESQUÍPULAS</t>
  </si>
  <si>
    <t>CUTRIS</t>
  </si>
  <si>
    <t>BAGACES</t>
  </si>
  <si>
    <t>BARRANCA</t>
  </si>
  <si>
    <t>VOLCÁN</t>
  </si>
  <si>
    <t>POTRERO GRANDE</t>
  </si>
  <si>
    <t>CHÁNGUENA</t>
  </si>
  <si>
    <t>PAVÓN</t>
  </si>
  <si>
    <t>GUTIERREZ BRAUN</t>
  </si>
  <si>
    <t>LAUREL</t>
  </si>
  <si>
    <t>PUERTO JIMÉNEZ</t>
  </si>
  <si>
    <t>CARRANDI</t>
  </si>
  <si>
    <t>POCORA</t>
  </si>
  <si>
    <t>ASERRÍ</t>
  </si>
  <si>
    <t>SAN GABRIEL</t>
  </si>
  <si>
    <t>ACOSTA</t>
  </si>
  <si>
    <t>GUAITIL VILLA</t>
  </si>
  <si>
    <t>OROTINA</t>
  </si>
  <si>
    <t>LA CEIBA</t>
  </si>
  <si>
    <t>BOLSÓN</t>
  </si>
  <si>
    <t>OROSI</t>
  </si>
  <si>
    <t>PURISCAL</t>
  </si>
  <si>
    <t>SAN RAFAEL</t>
  </si>
  <si>
    <t>PIEDADES NORTE</t>
  </si>
  <si>
    <t>VEINTISIETE DE ABRIL</t>
  </si>
  <si>
    <t>LIMONCITO</t>
  </si>
  <si>
    <t>EL GENERAL</t>
  </si>
  <si>
    <t>RÍO NUEVO</t>
  </si>
  <si>
    <t>CAÑO NEGRO</t>
  </si>
  <si>
    <t>PAVONES</t>
  </si>
  <si>
    <t>TILARÁN</t>
  </si>
  <si>
    <t>SANTA ROSA</t>
  </si>
  <si>
    <t>CHIRA</t>
  </si>
  <si>
    <t>SIXAOLA</t>
  </si>
  <si>
    <t>ESPARZA</t>
  </si>
  <si>
    <t>ESPÍRITU SANTO</t>
  </si>
  <si>
    <t>Del 01 de Enero al 31 Enero de 2025</t>
  </si>
  <si>
    <t>Limón, Matina, Batán</t>
  </si>
  <si>
    <t>Recepción información EA</t>
  </si>
  <si>
    <t>Redacción oficio observaciones</t>
  </si>
  <si>
    <t>Traslado a jefatura DT</t>
  </si>
  <si>
    <t>Razonabilidad</t>
  </si>
  <si>
    <t>Se reciben subsanaciones de la E.A.</t>
  </si>
  <si>
    <t>Reunión EA-Desarrollador-BANHVI</t>
  </si>
  <si>
    <t>San José, Pérez Zeledón, San Pedro</t>
  </si>
  <si>
    <t>Elaboración de tablas</t>
  </si>
  <si>
    <t>Solictud información EA</t>
  </si>
  <si>
    <t>Solicitud de información E.A.</t>
  </si>
  <si>
    <t>Se Programa visita al sitio</t>
  </si>
  <si>
    <t>Fabiola</t>
  </si>
  <si>
    <t>Las Brisas</t>
  </si>
  <si>
    <t>Plazo otorgado a EA para entregar subsanaciones</t>
  </si>
  <si>
    <t>Entrega parcial de subsanes</t>
  </si>
  <si>
    <t>Devolución a la entidad por falta de requisitos completos</t>
  </si>
  <si>
    <t>La Cajeta</t>
  </si>
  <si>
    <t>Alajuela, San Carlos, Cutris</t>
  </si>
  <si>
    <t>Las Rosas de Pocosol S.A.</t>
  </si>
  <si>
    <t>Recepción Proyecto</t>
  </si>
  <si>
    <t>Corralillo</t>
  </si>
  <si>
    <t>San Antonio, Nicoya, Guanacaste</t>
  </si>
  <si>
    <t>Construcciones Generales de Costa Rica S.A.</t>
  </si>
  <si>
    <t>Informe de devolución de proyecto</t>
  </si>
  <si>
    <t>Reunión, Subgerencia decidió dar continuación</t>
  </si>
  <si>
    <t>Revisión cantidad y montos de infra</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</si>
  <si>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</si>
  <si>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</si>
  <si>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</si>
  <si>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</si>
  <si>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</si>
  <si>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</si>
  <si>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</si>
  <si>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</si>
  <si>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</si>
  <si>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Valle Real*</t>
  </si>
  <si>
    <t>Alajuela, Orotina</t>
  </si>
  <si>
    <t>Presentación del Proyecto</t>
  </si>
  <si>
    <t>Recepción de información Preliminar</t>
  </si>
  <si>
    <t>Alto Chirripó VII</t>
  </si>
  <si>
    <t>FVR CR-CANADA</t>
  </si>
  <si>
    <t>Chirripó, Turrialba, Cartago</t>
  </si>
  <si>
    <t>SOMABACU S.A.</t>
  </si>
  <si>
    <t>Reasignació analista</t>
  </si>
  <si>
    <t>Alto Chirripó VIII</t>
  </si>
  <si>
    <t>Banco Popular</t>
  </si>
  <si>
    <t>Alto Chirripó IX</t>
  </si>
  <si>
    <t>Batsú II</t>
  </si>
  <si>
    <t>Bratsi, Talamanca, Limón</t>
  </si>
  <si>
    <t>SEPROE Constructora</t>
  </si>
  <si>
    <t>Reasignación Analista</t>
  </si>
  <si>
    <t>Darco IX (Bribrí)</t>
  </si>
  <si>
    <t>DARQCO SRL</t>
  </si>
  <si>
    <t>Darqco VIII (Tayní)</t>
  </si>
  <si>
    <t>Limón, Limón, Talamanca/Valle la Estrella</t>
  </si>
  <si>
    <t>Campo Claro II Etapa</t>
  </si>
  <si>
    <t>Alajuela, Orotina, Coyolar</t>
  </si>
  <si>
    <t>Isla Chira y Venado, II Grupo</t>
  </si>
  <si>
    <t>Puntarenas, Puntarenas, Chira</t>
  </si>
  <si>
    <t>Casos Insulares</t>
  </si>
  <si>
    <t>Rey Curré, II Grupo</t>
  </si>
  <si>
    <t>Boruca, Buenos Aires, Puntarenas</t>
  </si>
  <si>
    <t>Consultora Bonos Habitacionales S.R.L.</t>
  </si>
  <si>
    <t>Ubicación (Provincia, Cantón, Distrito)</t>
  </si>
  <si>
    <t>Cartago, Cartago, San Francisco</t>
  </si>
  <si>
    <t>Devolución a FOSUVI</t>
  </si>
  <si>
    <t>FUNDACIÓN CR-C</t>
  </si>
  <si>
    <t>Limón, Limón, Chirripó y 
Cartago, Turrialba, Valle la Estrella</t>
  </si>
  <si>
    <t>Alexander</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</si>
  <si>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</si>
  <si>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</si>
  <si>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</si>
  <si>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</si>
  <si>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</si>
  <si>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</si>
  <si>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</si>
  <si>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</si>
  <si>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</si>
  <si>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</si>
  <si>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Envío de informe de recomendación a Jefatura</t>
  </si>
  <si>
    <t>Alajuela, San Carlos, Pocosol</t>
  </si>
  <si>
    <t>Se presenta el BANHVI-DT-IN-0253-2023 a jefatura DT</t>
  </si>
  <si>
    <t>Se recibe devolución del FOSUVI, indicando que se hará una reunión con Entidad y Desarrollador</t>
  </si>
  <si>
    <t>Envío a FOSUVI</t>
  </si>
  <si>
    <t xml:space="preserve"> 8/4/2024</t>
  </si>
  <si>
    <t xml:space="preserve"> 22/4/2024</t>
  </si>
  <si>
    <t>Cartago, La Unión, San Diego</t>
  </si>
  <si>
    <t>Se recibe nota del MIVAH para poder continuar con el informe</t>
  </si>
  <si>
    <t>Puntarenas, Puntarenas, Chira y Puntarenas, Lepanto, Venado</t>
  </si>
  <si>
    <t>Puntarenas, Buenos aires, Boruca</t>
  </si>
  <si>
    <t>Alajuela, Mora, Colón</t>
  </si>
  <si>
    <t>Wilberth</t>
  </si>
  <si>
    <t>Reserva indígena Alto Chirripó</t>
  </si>
  <si>
    <t>Caratago, Turrialba, Chirripo</t>
  </si>
  <si>
    <t>Solicitud información E.A. (obra eléctrica)</t>
  </si>
  <si>
    <t>Subsanes de la E.A. (obra eléctrica)</t>
  </si>
  <si>
    <t>San José, Mora, Quitirrisi</t>
  </si>
  <si>
    <t>Entrega a FOSUVI</t>
  </si>
  <si>
    <t xml:space="preserve">Limón, Guacimo, Rio Jimenez </t>
  </si>
  <si>
    <t>Limón, Talamanca, Cahuita</t>
  </si>
  <si>
    <t>Alto Chirripo VI</t>
  </si>
  <si>
    <t>Chirripo, Turrialba, Cartago</t>
  </si>
  <si>
    <t>La Flor</t>
  </si>
  <si>
    <t xml:space="preserve">	Carrandí, Matina, Limón	</t>
  </si>
  <si>
    <t>Segundo Bono</t>
  </si>
  <si>
    <t>Visto bueno subsanaciones, se espera el envío de planos</t>
  </si>
  <si>
    <t>Veredas del Río II</t>
  </si>
  <si>
    <t>Liberia, Guanacaste</t>
  </si>
  <si>
    <t>Las Arandas</t>
  </si>
  <si>
    <t>Cartago, Paraiso, Paraiso</t>
  </si>
  <si>
    <t>CONSULTORÍA MAR AZUL S.A.</t>
  </si>
  <si>
    <t>Preparación de informe técnico</t>
  </si>
  <si>
    <t>Presentación a JD</t>
  </si>
  <si>
    <t>Alajuela, Upala, Aguas Claras</t>
  </si>
  <si>
    <t>Fecha aprobación</t>
  </si>
  <si>
    <t>Financiamiento</t>
  </si>
  <si>
    <t>Monto solución</t>
  </si>
  <si>
    <t>Inspector asignado</t>
  </si>
  <si>
    <t>Avance Infraestructura</t>
  </si>
  <si>
    <t>Avance Viviendas</t>
  </si>
  <si>
    <t>Avance Global</t>
  </si>
  <si>
    <t>Avence según cronograma</t>
  </si>
  <si>
    <t>Sebastián Barahona Martínez</t>
  </si>
  <si>
    <t>Villa Verde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</si>
  <si>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</si>
  <si>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</si>
  <si>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</si>
  <si>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</si>
  <si>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</si>
  <si>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</si>
  <si>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</si>
  <si>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</si>
  <si>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</si>
  <si>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</si>
  <si>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</si>
  <si>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</si>
  <si>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Wilbert Salazar Soto</t>
  </si>
  <si>
    <t>Aurora de Luz</t>
  </si>
  <si>
    <t>Guanacaste, Carrillo, Belén</t>
  </si>
  <si>
    <t>El Silencio</t>
  </si>
  <si>
    <t>Alajuela, Guatuso, San Rafael</t>
  </si>
  <si>
    <t>Constructora Davivienda S.A.</t>
  </si>
  <si>
    <t>Condominio Cristal</t>
  </si>
  <si>
    <t>Cartago, Cartago, San Nicolás</t>
  </si>
  <si>
    <t>Heredia, San Rafael, Concepción</t>
  </si>
  <si>
    <t>Condominio La Esperanza</t>
  </si>
  <si>
    <t>Alajuela, Naranjo, Esperanza</t>
  </si>
  <si>
    <t>Boulevard del Sol IV</t>
  </si>
  <si>
    <t>Puntarenas, Puntarenas, Barranca</t>
  </si>
  <si>
    <t>Su Casa Desarrollos de Vivienda S.A.</t>
  </si>
  <si>
    <t>Horquetas, Sarapiqui, Heredia</t>
  </si>
  <si>
    <t xml:space="preserve">SOGOTICA </t>
  </si>
  <si>
    <t>Veredas del Río</t>
  </si>
  <si>
    <t>Ambar II</t>
  </si>
  <si>
    <t>Puntarenas, Parrita, Barranca</t>
  </si>
  <si>
    <t>Constructora SYNSA</t>
  </si>
  <si>
    <t>Jacarandas</t>
  </si>
  <si>
    <t>San José, San José, San Sebastián</t>
  </si>
  <si>
    <t>Acosta Activa</t>
  </si>
  <si>
    <t>San José, Acosta, San Isidro</t>
  </si>
  <si>
    <t>Consorcio Constructora Gonzalo Delgado S.A- Ronald M. Zurcher Arquitectos S.A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</si>
  <si>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</si>
  <si>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</si>
  <si>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</si>
  <si>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</si>
  <si>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</si>
  <si>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</si>
  <si>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</si>
  <si>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</si>
  <si>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</si>
  <si>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</si>
  <si>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</si>
  <si>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</si>
  <si>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DISPONIBILIDADES  Compromisos Fodesaf (liberados Mar Azul II) APROBADAS</t>
  </si>
  <si>
    <t>Total DISPONIBILIDADES  Compromisos Fodesaf (liberados Mar Azul II)  APROBACIÓN</t>
  </si>
  <si>
    <t>DISPONIBILIDADES  Compromisos Fodesaf (liberados Mar Azul II) PENDIENTE APROBACIÓN</t>
  </si>
  <si>
    <t>Total DISPONIBILIDADES  Compromisos Fodesaf (liberados Mar Azul II) PENDIENTE APROBACIÓN</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</si>
  <si>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</si>
  <si>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</si>
  <si>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</si>
  <si>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</si>
  <si>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</si>
  <si>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</si>
  <si>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</si>
  <si>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</si>
  <si>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</si>
  <si>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Del 01 Al 31 de Enero  2025</t>
  </si>
  <si>
    <t>COOPEANDE N°7</t>
  </si>
  <si>
    <t>Al 31 de Enero del 2025</t>
  </si>
  <si>
    <t>* A pesar de las gestiones realizadas con FODESAF, los recursos del tracto del mes de enero no ingresaron.</t>
  </si>
  <si>
    <t>• Revisión cada trimestre para analizar el avance de la ejecución de metas de cada Entidad.</t>
  </si>
  <si>
    <t>3. Comparativo compromisos FOSUVI 2024/2025</t>
  </si>
  <si>
    <t>Al 31/12/2024</t>
  </si>
  <si>
    <t>Al 31/01/2025</t>
  </si>
  <si>
    <t>Saldo periodos anteriores reasignados por ejecutar</t>
  </si>
  <si>
    <t>Se han realizado evaluaciones trimestrales para asegurar el cumplimiento de las metas establecidas por Entidad, en los casos que ha sido necesario vía aprobación de la Junta Directiva se han realizado reasignaciones de presupuesto para cumplir con la ejecución.</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</si>
  <si>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</si>
  <si>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</si>
  <si>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</si>
  <si>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</si>
  <si>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</si>
  <si>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</si>
  <si>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</si>
  <si>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2023</t>
  </si>
  <si>
    <t>Total 2025</t>
  </si>
  <si>
    <t>4. Liquidación Presupuesto 2025 por Entidad Autorizada - BASE EFECTIVO-EJECUCIÓN COMPROMISOS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</si>
</sst>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0.000"/>
    <numFmt numFmtId="217" formatCode="&quot;₡&quot;#,##0.00;[Red]&quot;₡&quot;#,##0.00"/>
    <numFmt numFmtId="218" formatCode="_-* #,##0_-;\-* #,##0_-;_-* &quot;-&quot;??_-;_-@_-"/>
    <numFmt numFmtId="219" formatCode="0%\ \ \ \ \ \ \ \ "/>
    <numFmt numFmtId="220" formatCode="_-* #,##0\ \ \ \ \ \ \ \ ;\-* #,##0_-;_-* &quot;-&quot;??_-;_-@_-"/>
    <numFmt numFmtId="221" formatCode="_(* #,##0.0000_);_(* \(#,##0.0000\);_(* &quot;-&quot;??_);_(@_)"/>
    <numFmt numFmtId="222" formatCode="#,##0.00_ ;[Red]\-#,##0.00\ "/>
    <numFmt numFmtId="223" formatCode="#,##0.00\ "/>
    <numFmt numFmtId="224" formatCode="dd/mm/yyyy;@"/>
  </numFmts>
  <fonts count="39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b/>
      <sz val="11"/>
      <color rgb="FFFF0000"/>
      <name val="Calibri"/>
      <family val="2"/>
      <scheme val="minor"/>
    </font>
    <font>
      <b/>
      <sz val="9"/>
      <name val="Calibri"/>
      <family val="2"/>
      <scheme val="minor"/>
    </font>
    <font>
      <sz val="9"/>
      <color rgb="FF000000"/>
      <name val="Calibri"/>
      <family val="2"/>
      <scheme val="minor"/>
    </font>
    <font>
      <sz val="9"/>
      <color theme="1"/>
      <name val="Calibri"/>
      <family val="2"/>
      <scheme val="minor"/>
    </font>
    <font>
      <sz val="9"/>
      <color indexed="8"/>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2"/>
        <bgColor indexed="64"/>
      </patternFill>
    </fill>
    <fill>
      <patternFill patternType="solid">
        <fgColor theme="0" tint="-4.9989318521683403E-2"/>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auto="1"/>
      </left>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double">
        <color indexed="64"/>
      </top>
      <bottom/>
      <diagonal/>
    </border>
    <border>
      <left style="thin">
        <color theme="0" tint="-0.34998626667073579"/>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style="thin">
        <color auto="1"/>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4411">
    <xf numFmtId="0" fontId="0" fillId="0" borderId="0"/>
    <xf numFmtId="168" fontId="263" fillId="0" borderId="0" applyFont="0" applyFill="0" applyBorder="0" applyAlignment="0" applyProtection="0"/>
    <xf numFmtId="9" fontId="263" fillId="0" borderId="0" applyFont="0" applyFill="0" applyBorder="0" applyAlignment="0" applyProtection="0"/>
    <xf numFmtId="0" fontId="265" fillId="0" borderId="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67" fillId="0" borderId="0"/>
    <xf numFmtId="190" fontId="267" fillId="0" borderId="0" applyFont="0" applyFill="0" applyBorder="0" applyAlignment="0" applyProtection="0"/>
    <xf numFmtId="168" fontId="267" fillId="0" borderId="0" applyFont="0" applyFill="0" applyBorder="0" applyAlignment="0" applyProtection="0"/>
    <xf numFmtId="0" fontId="262" fillId="0" borderId="0"/>
    <xf numFmtId="168" fontId="262" fillId="0" borderId="0" applyFont="0" applyFill="0" applyBorder="0" applyAlignment="0" applyProtection="0"/>
    <xf numFmtId="0" fontId="265" fillId="0" borderId="0"/>
    <xf numFmtId="0" fontId="265" fillId="0" borderId="0"/>
    <xf numFmtId="0" fontId="261" fillId="0" borderId="0"/>
    <xf numFmtId="181" fontId="264" fillId="0" borderId="0" applyFont="0" applyFill="0" applyBorder="0" applyAlignment="0" applyProtection="0"/>
    <xf numFmtId="0" fontId="260" fillId="0" borderId="0"/>
    <xf numFmtId="0" fontId="259" fillId="0" borderId="0"/>
    <xf numFmtId="168" fontId="259" fillId="0" borderId="0" applyFont="0" applyFill="0" applyBorder="0" applyAlignment="0" applyProtection="0"/>
    <xf numFmtId="0" fontId="263" fillId="0" borderId="0"/>
    <xf numFmtId="0" fontId="258" fillId="0" borderId="0"/>
    <xf numFmtId="0" fontId="257" fillId="0" borderId="0"/>
    <xf numFmtId="0" fontId="256" fillId="0" borderId="0"/>
    <xf numFmtId="168" fontId="256" fillId="0" borderId="0" applyFont="0" applyFill="0" applyBorder="0" applyAlignment="0" applyProtection="0"/>
    <xf numFmtId="0" fontId="263" fillId="0" borderId="0"/>
    <xf numFmtId="168" fontId="263" fillId="0" borderId="0" applyFont="0" applyFill="0" applyBorder="0" applyAlignment="0" applyProtection="0"/>
    <xf numFmtId="0" fontId="255" fillId="0" borderId="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64" fillId="0" borderId="0"/>
    <xf numFmtId="190" fontId="264" fillId="0" borderId="0" applyFont="0" applyFill="0" applyBorder="0" applyAlignment="0" applyProtection="0"/>
    <xf numFmtId="168" fontId="264"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4" fillId="0" borderId="0"/>
    <xf numFmtId="168" fontId="254" fillId="0" borderId="0" applyFont="0" applyFill="0" applyBorder="0" applyAlignment="0" applyProtection="0"/>
    <xf numFmtId="0" fontId="277" fillId="0" borderId="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64" fillId="0" borderId="0"/>
    <xf numFmtId="0" fontId="254" fillId="0" borderId="0"/>
    <xf numFmtId="168" fontId="254" fillId="0" borderId="0" applyFont="0" applyFill="0" applyBorder="0" applyAlignment="0" applyProtection="0"/>
    <xf numFmtId="0" fontId="254" fillId="0" borderId="0"/>
    <xf numFmtId="0" fontId="254" fillId="0" borderId="0"/>
    <xf numFmtId="0" fontId="254" fillId="0" borderId="0"/>
    <xf numFmtId="168" fontId="254" fillId="0" borderId="0" applyFont="0" applyFill="0" applyBorder="0" applyAlignment="0" applyProtection="0"/>
    <xf numFmtId="0" fontId="254" fillId="0" borderId="0"/>
    <xf numFmtId="0" fontId="254" fillId="0" borderId="0"/>
    <xf numFmtId="0" fontId="254" fillId="0" borderId="0"/>
    <xf numFmtId="168" fontId="254" fillId="0" borderId="0" applyFont="0" applyFill="0" applyBorder="0" applyAlignment="0" applyProtection="0"/>
    <xf numFmtId="0" fontId="254" fillId="0" borderId="0"/>
    <xf numFmtId="0" fontId="254" fillId="0" borderId="0"/>
    <xf numFmtId="168" fontId="254" fillId="0" borderId="0" applyFont="0" applyFill="0" applyBorder="0" applyAlignment="0" applyProtection="0"/>
    <xf numFmtId="0" fontId="254" fillId="0" borderId="0"/>
    <xf numFmtId="0" fontId="254" fillId="0" borderId="0"/>
    <xf numFmtId="0" fontId="254" fillId="0" borderId="0"/>
    <xf numFmtId="168" fontId="254" fillId="0" borderId="0" applyFont="0" applyFill="0" applyBorder="0" applyAlignment="0" applyProtection="0"/>
    <xf numFmtId="0" fontId="254" fillId="0" borderId="0"/>
    <xf numFmtId="0" fontId="254" fillId="0" borderId="0"/>
    <xf numFmtId="0" fontId="254" fillId="0" borderId="0"/>
    <xf numFmtId="168" fontId="254" fillId="0" borderId="0" applyFont="0" applyFill="0" applyBorder="0" applyAlignment="0" applyProtection="0"/>
    <xf numFmtId="0" fontId="253" fillId="0" borderId="0"/>
    <xf numFmtId="168" fontId="253" fillId="0" borderId="0" applyFont="0" applyFill="0" applyBorder="0" applyAlignment="0" applyProtection="0"/>
    <xf numFmtId="0" fontId="252" fillId="0" borderId="0"/>
    <xf numFmtId="0" fontId="251" fillId="0" borderId="0"/>
    <xf numFmtId="0" fontId="250" fillId="0" borderId="0"/>
    <xf numFmtId="168" fontId="250" fillId="0" borderId="0" applyFont="0" applyFill="0" applyBorder="0" applyAlignment="0" applyProtection="0"/>
    <xf numFmtId="0" fontId="249" fillId="0" borderId="0"/>
    <xf numFmtId="0" fontId="265" fillId="0" borderId="0"/>
    <xf numFmtId="0" fontId="248" fillId="0" borderId="0"/>
    <xf numFmtId="9" fontId="264" fillId="0" borderId="0" applyFont="0" applyFill="0" applyBorder="0" applyAlignment="0" applyProtection="0"/>
    <xf numFmtId="0" fontId="247" fillId="0" borderId="0"/>
    <xf numFmtId="168" fontId="247" fillId="0" borderId="0" applyFont="0" applyFill="0" applyBorder="0" applyAlignment="0" applyProtection="0"/>
    <xf numFmtId="0" fontId="246" fillId="0" borderId="0"/>
    <xf numFmtId="0" fontId="245" fillId="0" borderId="0"/>
    <xf numFmtId="0" fontId="264" fillId="0" borderId="0"/>
    <xf numFmtId="0" fontId="278" fillId="0" borderId="0"/>
    <xf numFmtId="0" fontId="244" fillId="0" borderId="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6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64" fillId="0" borderId="0"/>
    <xf numFmtId="0" fontId="243" fillId="0" borderId="0"/>
    <xf numFmtId="168" fontId="243" fillId="0" borderId="0" applyFont="0" applyFill="0" applyBorder="0" applyAlignment="0" applyProtection="0"/>
    <xf numFmtId="0" fontId="278" fillId="0" borderId="0"/>
    <xf numFmtId="0" fontId="242" fillId="0" borderId="0"/>
    <xf numFmtId="168" fontId="242" fillId="0" borderId="0" applyFont="0" applyFill="0" applyBorder="0" applyAlignment="0" applyProtection="0"/>
    <xf numFmtId="0" fontId="279" fillId="0" borderId="0"/>
    <xf numFmtId="0" fontId="241" fillId="0" borderId="0"/>
    <xf numFmtId="0" fontId="280" fillId="0" borderId="0"/>
    <xf numFmtId="0" fontId="240" fillId="0" borderId="0"/>
    <xf numFmtId="0" fontId="239" fillId="0" borderId="0"/>
    <xf numFmtId="0" fontId="238" fillId="0" borderId="0"/>
    <xf numFmtId="168" fontId="238" fillId="0" borderId="0" applyFont="0" applyFill="0" applyBorder="0" applyAlignment="0" applyProtection="0"/>
    <xf numFmtId="0" fontId="237" fillId="0" borderId="0"/>
    <xf numFmtId="0" fontId="236" fillId="0" borderId="0"/>
    <xf numFmtId="168" fontId="236" fillId="0" borderId="0" applyFont="0" applyFill="0" applyBorder="0" applyAlignment="0" applyProtection="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64" fillId="0" borderId="0"/>
    <xf numFmtId="0" fontId="236" fillId="0" borderId="0"/>
    <xf numFmtId="168" fontId="236" fillId="0" borderId="0" applyFont="0" applyFill="0" applyBorder="0" applyAlignment="0" applyProtection="0"/>
    <xf numFmtId="0" fontId="264" fillId="0" borderId="0"/>
    <xf numFmtId="0" fontId="236" fillId="0" borderId="0"/>
    <xf numFmtId="0" fontId="264"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5" fillId="0" borderId="0"/>
    <xf numFmtId="168" fontId="235" fillId="0" borderId="0" applyFont="0" applyFill="0" applyBorder="0" applyAlignment="0" applyProtection="0"/>
    <xf numFmtId="0" fontId="234" fillId="0" borderId="0"/>
    <xf numFmtId="168" fontId="234" fillId="0" borderId="0" applyFont="0" applyFill="0" applyBorder="0" applyAlignment="0" applyProtection="0"/>
    <xf numFmtId="0" fontId="284" fillId="0" borderId="0"/>
    <xf numFmtId="0" fontId="233" fillId="0" borderId="0"/>
    <xf numFmtId="0" fontId="232" fillId="0" borderId="0"/>
    <xf numFmtId="0" fontId="285" fillId="0" borderId="0"/>
    <xf numFmtId="168" fontId="232" fillId="0" borderId="0" applyFont="0" applyFill="0" applyBorder="0" applyAlignment="0" applyProtection="0"/>
    <xf numFmtId="0" fontId="231" fillId="0" borderId="0"/>
    <xf numFmtId="168" fontId="231" fillId="0" borderId="0" applyFont="0" applyFill="0" applyBorder="0" applyAlignment="0" applyProtection="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64" fillId="0" borderId="0"/>
    <xf numFmtId="0" fontId="231" fillId="0" borderId="0"/>
    <xf numFmtId="0" fontId="231" fillId="0" borderId="0"/>
    <xf numFmtId="0" fontId="264" fillId="0" borderId="0"/>
    <xf numFmtId="168" fontId="231" fillId="0" borderId="0" applyFont="0" applyFill="0" applyBorder="0" applyAlignment="0" applyProtection="0"/>
    <xf numFmtId="0" fontId="230" fillId="0" borderId="0"/>
    <xf numFmtId="167" fontId="230" fillId="0" borderId="0" applyFont="0" applyFill="0" applyBorder="0" applyAlignment="0" applyProtection="0"/>
    <xf numFmtId="168" fontId="230" fillId="0" borderId="0" applyFont="0" applyFill="0" applyBorder="0" applyAlignment="0" applyProtection="0"/>
    <xf numFmtId="0" fontId="229" fillId="0" borderId="0"/>
    <xf numFmtId="167" fontId="229" fillId="0" borderId="0" applyFont="0" applyFill="0" applyBorder="0" applyAlignment="0" applyProtection="0"/>
    <xf numFmtId="0" fontId="228" fillId="0" borderId="0"/>
    <xf numFmtId="168" fontId="228" fillId="0" borderId="0" applyFont="0" applyFill="0" applyBorder="0" applyAlignment="0" applyProtection="0"/>
    <xf numFmtId="0" fontId="227" fillId="0" borderId="0"/>
    <xf numFmtId="167" fontId="227" fillId="0" borderId="0" applyFont="0" applyFill="0" applyBorder="0" applyAlignment="0" applyProtection="0"/>
    <xf numFmtId="0" fontId="226" fillId="0" borderId="0"/>
    <xf numFmtId="167" fontId="226" fillId="0" borderId="0" applyFont="0" applyFill="0" applyBorder="0" applyAlignment="0" applyProtection="0"/>
    <xf numFmtId="0" fontId="225" fillId="0" borderId="0"/>
    <xf numFmtId="167" fontId="225" fillId="0" borderId="0" applyFont="0" applyFill="0" applyBorder="0" applyAlignment="0" applyProtection="0"/>
    <xf numFmtId="0" fontId="224" fillId="0" borderId="0"/>
    <xf numFmtId="0" fontId="224" fillId="0" borderId="0"/>
    <xf numFmtId="167" fontId="224" fillId="0" borderId="0" applyFont="0" applyFill="0" applyBorder="0" applyAlignment="0" applyProtection="0"/>
    <xf numFmtId="0" fontId="223" fillId="0" borderId="0"/>
    <xf numFmtId="0" fontId="222" fillId="0" borderId="0"/>
    <xf numFmtId="0" fontId="286" fillId="0" borderId="0"/>
    <xf numFmtId="0" fontId="221" fillId="0" borderId="0"/>
    <xf numFmtId="167" fontId="221" fillId="0" borderId="0" applyFont="0" applyFill="0" applyBorder="0" applyAlignment="0" applyProtection="0"/>
    <xf numFmtId="0" fontId="220" fillId="0" borderId="0"/>
    <xf numFmtId="0" fontId="219" fillId="0" borderId="0"/>
    <xf numFmtId="0" fontId="218" fillId="0" borderId="0"/>
    <xf numFmtId="167" fontId="218"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3" borderId="0" applyNumberFormat="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0" fontId="217" fillId="0" borderId="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7" fillId="0" borderId="0"/>
    <xf numFmtId="168" fontId="217" fillId="0" borderId="0" applyFont="0" applyFill="0" applyBorder="0" applyAlignment="0" applyProtection="0"/>
    <xf numFmtId="0" fontId="217" fillId="0" borderId="0"/>
    <xf numFmtId="167" fontId="217" fillId="0" borderId="0" applyFont="0" applyFill="0" applyBorder="0" applyAlignment="0" applyProtection="0"/>
    <xf numFmtId="168" fontId="217" fillId="0" borderId="0" applyFont="0" applyFill="0" applyBorder="0" applyAlignment="0" applyProtection="0"/>
    <xf numFmtId="0" fontId="217" fillId="0" borderId="0"/>
    <xf numFmtId="167" fontId="217"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167" fontId="217" fillId="0" borderId="0" applyFont="0" applyFill="0" applyBorder="0" applyAlignment="0" applyProtection="0"/>
    <xf numFmtId="0" fontId="217" fillId="0" borderId="0"/>
    <xf numFmtId="167" fontId="217" fillId="0" borderId="0" applyFont="0" applyFill="0" applyBorder="0" applyAlignment="0" applyProtection="0"/>
    <xf numFmtId="0" fontId="217" fillId="0" borderId="0"/>
    <xf numFmtId="167" fontId="217" fillId="0" borderId="0" applyFont="0" applyFill="0" applyBorder="0" applyAlignment="0" applyProtection="0"/>
    <xf numFmtId="0" fontId="217" fillId="0" borderId="0"/>
    <xf numFmtId="0" fontId="217" fillId="0" borderId="0"/>
    <xf numFmtId="167" fontId="217" fillId="0" borderId="0" applyFont="0" applyFill="0" applyBorder="0" applyAlignment="0" applyProtection="0"/>
    <xf numFmtId="0" fontId="217" fillId="0" borderId="0"/>
    <xf numFmtId="0" fontId="216" fillId="0" borderId="0"/>
    <xf numFmtId="168" fontId="216" fillId="0" borderId="0" applyFont="0" applyFill="0" applyBorder="0" applyAlignment="0" applyProtection="0"/>
    <xf numFmtId="0" fontId="215" fillId="0" borderId="0"/>
    <xf numFmtId="0" fontId="214" fillId="0" borderId="0"/>
    <xf numFmtId="167" fontId="214" fillId="0" borderId="0" applyFont="0" applyFill="0" applyBorder="0" applyAlignment="0" applyProtection="0"/>
    <xf numFmtId="168" fontId="214" fillId="0" borderId="0" applyFont="0" applyFill="0" applyBorder="0" applyAlignment="0" applyProtection="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167" fontId="214" fillId="0" borderId="0" applyFont="0" applyFill="0" applyBorder="0" applyAlignment="0" applyProtection="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0" fontId="264" fillId="0" borderId="0"/>
    <xf numFmtId="0" fontId="214" fillId="0" borderId="0"/>
    <xf numFmtId="167" fontId="214" fillId="0" borderId="0" applyFont="0" applyFill="0" applyBorder="0" applyAlignment="0" applyProtection="0"/>
    <xf numFmtId="0" fontId="214" fillId="0" borderId="0"/>
    <xf numFmtId="0" fontId="214" fillId="0" borderId="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3" borderId="0" applyNumberFormat="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3" fillId="0" borderId="0"/>
    <xf numFmtId="167" fontId="213" fillId="0" borderId="0" applyFont="0" applyFill="0" applyBorder="0" applyAlignment="0" applyProtection="0"/>
    <xf numFmtId="0" fontId="212" fillId="0" borderId="0"/>
    <xf numFmtId="168" fontId="212" fillId="0" borderId="0" applyFont="0" applyFill="0" applyBorder="0" applyAlignment="0" applyProtection="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0" fontId="212" fillId="0" borderId="0"/>
    <xf numFmtId="167" fontId="212" fillId="0" borderId="0" applyFont="0" applyFill="0" applyBorder="0" applyAlignment="0" applyProtection="0"/>
    <xf numFmtId="0" fontId="212" fillId="0" borderId="0"/>
    <xf numFmtId="0" fontId="212" fillId="0" borderId="0"/>
    <xf numFmtId="0" fontId="212" fillId="0" borderId="0"/>
    <xf numFmtId="167" fontId="212" fillId="0" borderId="0" applyFont="0" applyFill="0" applyBorder="0" applyAlignment="0" applyProtection="0"/>
    <xf numFmtId="0" fontId="212" fillId="0" borderId="0"/>
    <xf numFmtId="0" fontId="212" fillId="0" borderId="0"/>
    <xf numFmtId="0" fontId="212" fillId="0" borderId="0"/>
    <xf numFmtId="167"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3" borderId="0" applyNumberFormat="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0" fontId="212" fillId="0" borderId="0"/>
    <xf numFmtId="167"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7" fontId="212" fillId="0" borderId="0" applyFont="0" applyFill="0" applyBorder="0" applyAlignment="0" applyProtection="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167" fontId="212" fillId="0" borderId="0" applyFont="0" applyFill="0" applyBorder="0" applyAlignment="0" applyProtection="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0" fontId="212" fillId="0" borderId="0"/>
    <xf numFmtId="167" fontId="212" fillId="0" borderId="0" applyFont="0" applyFill="0" applyBorder="0" applyAlignment="0" applyProtection="0"/>
    <xf numFmtId="0" fontId="212" fillId="0" borderId="0"/>
    <xf numFmtId="0" fontId="212" fillId="0" borderId="0"/>
    <xf numFmtId="0" fontId="212" fillId="0" borderId="0"/>
    <xf numFmtId="167" fontId="212" fillId="0" borderId="0" applyFont="0" applyFill="0" applyBorder="0" applyAlignment="0" applyProtection="0"/>
    <xf numFmtId="0" fontId="212" fillId="0" borderId="0"/>
    <xf numFmtId="0" fontId="212" fillId="0" borderId="0"/>
    <xf numFmtId="0" fontId="212" fillId="0" borderId="0"/>
    <xf numFmtId="167"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3" borderId="0" applyNumberFormat="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167" fontId="212" fillId="0" borderId="0" applyFont="0" applyFill="0" applyBorder="0" applyAlignment="0" applyProtection="0"/>
    <xf numFmtId="0" fontId="212" fillId="0" borderId="0"/>
    <xf numFmtId="0" fontId="212" fillId="0" borderId="0"/>
    <xf numFmtId="167" fontId="212" fillId="0" borderId="0" applyFont="0" applyFill="0" applyBorder="0" applyAlignment="0" applyProtection="0"/>
    <xf numFmtId="0" fontId="212" fillId="0" borderId="0"/>
    <xf numFmtId="0" fontId="212" fillId="0" borderId="0"/>
    <xf numFmtId="168" fontId="212" fillId="0" borderId="0" applyFont="0" applyFill="0" applyBorder="0" applyAlignment="0" applyProtection="0"/>
    <xf numFmtId="0" fontId="212" fillId="0" borderId="0"/>
    <xf numFmtId="0" fontId="212" fillId="0" borderId="0"/>
    <xf numFmtId="167" fontId="212" fillId="0" borderId="0" applyFont="0" applyFill="0" applyBorder="0" applyAlignment="0" applyProtection="0"/>
    <xf numFmtId="0" fontId="211" fillId="0" borderId="0"/>
    <xf numFmtId="168" fontId="211" fillId="0" borderId="0" applyFont="0" applyFill="0" applyBorder="0" applyAlignment="0" applyProtection="0"/>
    <xf numFmtId="0" fontId="211" fillId="0" borderId="0"/>
    <xf numFmtId="0" fontId="210" fillId="0" borderId="0"/>
    <xf numFmtId="167" fontId="210" fillId="0" borderId="0" applyFont="0" applyFill="0" applyBorder="0" applyAlignment="0" applyProtection="0"/>
    <xf numFmtId="0" fontId="265" fillId="0" borderId="0"/>
    <xf numFmtId="0" fontId="209" fillId="0" borderId="0"/>
    <xf numFmtId="168" fontId="209" fillId="0" borderId="0" applyFont="0" applyFill="0" applyBorder="0" applyAlignment="0" applyProtection="0"/>
    <xf numFmtId="0" fontId="208" fillId="0" borderId="0"/>
    <xf numFmtId="167" fontId="208" fillId="0" borderId="0" applyFont="0" applyFill="0" applyBorder="0" applyAlignment="0" applyProtection="0"/>
    <xf numFmtId="167" fontId="208" fillId="0" borderId="0" applyFont="0" applyFill="0" applyBorder="0" applyAlignment="0" applyProtection="0"/>
    <xf numFmtId="0" fontId="207" fillId="0" borderId="0"/>
    <xf numFmtId="167" fontId="207" fillId="0" borderId="0" applyFont="0" applyFill="0" applyBorder="0" applyAlignment="0" applyProtection="0"/>
    <xf numFmtId="167" fontId="207" fillId="0" borderId="0" applyFont="0" applyFill="0" applyBorder="0" applyAlignment="0" applyProtection="0"/>
    <xf numFmtId="0" fontId="206" fillId="0" borderId="0"/>
    <xf numFmtId="167" fontId="206" fillId="0" borderId="0" applyFont="0" applyFill="0" applyBorder="0" applyAlignment="0" applyProtection="0"/>
    <xf numFmtId="167" fontId="206" fillId="0" borderId="0" applyFont="0" applyFill="0" applyBorder="0" applyAlignment="0" applyProtection="0"/>
    <xf numFmtId="0" fontId="205" fillId="0" borderId="0"/>
    <xf numFmtId="167" fontId="205" fillId="0" borderId="0" applyFont="0" applyFill="0" applyBorder="0" applyAlignment="0" applyProtection="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02" fillId="0" borderId="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7" fillId="0" borderId="0"/>
    <xf numFmtId="167" fontId="197" fillId="0" borderId="0" applyFont="0" applyFill="0" applyBorder="0" applyAlignment="0" applyProtection="0"/>
    <xf numFmtId="0" fontId="196" fillId="0" borderId="0"/>
    <xf numFmtId="0" fontId="266" fillId="6" borderId="0" applyNumberFormat="0" applyBorder="0" applyAlignment="0" applyProtection="0"/>
    <xf numFmtId="0" fontId="266" fillId="7" borderId="0" applyNumberFormat="0" applyBorder="0" applyAlignment="0" applyProtection="0"/>
    <xf numFmtId="0" fontId="266" fillId="8" borderId="0" applyNumberFormat="0" applyBorder="0" applyAlignment="0" applyProtection="0"/>
    <xf numFmtId="0" fontId="266" fillId="9" borderId="0" applyNumberFormat="0" applyBorder="0" applyAlignment="0" applyProtection="0"/>
    <xf numFmtId="0" fontId="266" fillId="10" borderId="0" applyNumberFormat="0" applyBorder="0" applyAlignment="0" applyProtection="0"/>
    <xf numFmtId="0" fontId="266" fillId="11" borderId="0" applyNumberFormat="0" applyBorder="0" applyAlignment="0" applyProtection="0"/>
    <xf numFmtId="0" fontId="266" fillId="12" borderId="0" applyNumberFormat="0" applyBorder="0" applyAlignment="0" applyProtection="0"/>
    <xf numFmtId="0" fontId="266" fillId="13" borderId="0" applyNumberFormat="0" applyBorder="0" applyAlignment="0" applyProtection="0"/>
    <xf numFmtId="0" fontId="266" fillId="8" borderId="0" applyNumberFormat="0" applyBorder="0" applyAlignment="0" applyProtection="0"/>
    <xf numFmtId="0" fontId="266" fillId="11" borderId="0" applyNumberFormat="0" applyBorder="0" applyAlignment="0" applyProtection="0"/>
    <xf numFmtId="0" fontId="266" fillId="14" borderId="0" applyNumberFormat="0" applyBorder="0" applyAlignment="0" applyProtection="0"/>
    <xf numFmtId="0" fontId="288" fillId="15" borderId="0" applyNumberFormat="0" applyBorder="0" applyAlignment="0" applyProtection="0"/>
    <xf numFmtId="0" fontId="288" fillId="12" borderId="0" applyNumberFormat="0" applyBorder="0" applyAlignment="0" applyProtection="0"/>
    <xf numFmtId="0" fontId="288" fillId="13" borderId="0" applyNumberFormat="0" applyBorder="0" applyAlignment="0" applyProtection="0"/>
    <xf numFmtId="0" fontId="288" fillId="16" borderId="0" applyNumberFormat="0" applyBorder="0" applyAlignment="0" applyProtection="0"/>
    <xf numFmtId="0" fontId="288" fillId="17" borderId="0" applyNumberFormat="0" applyBorder="0" applyAlignment="0" applyProtection="0"/>
    <xf numFmtId="0" fontId="288" fillId="18" borderId="0" applyNumberFormat="0" applyBorder="0" applyAlignment="0" applyProtection="0"/>
    <xf numFmtId="0" fontId="289" fillId="19" borderId="0" applyNumberFormat="0" applyBorder="0" applyAlignment="0" applyProtection="0"/>
    <xf numFmtId="0" fontId="290" fillId="20" borderId="23" applyNumberFormat="0" applyAlignment="0" applyProtection="0"/>
    <xf numFmtId="0" fontId="291" fillId="21" borderId="24" applyNumberFormat="0" applyAlignment="0" applyProtection="0"/>
    <xf numFmtId="0" fontId="292" fillId="0" borderId="25" applyNumberFormat="0" applyFill="0" applyAlignment="0" applyProtection="0"/>
    <xf numFmtId="0" fontId="293" fillId="0" borderId="0" applyNumberFormat="0" applyFill="0" applyBorder="0" applyAlignment="0" applyProtection="0"/>
    <xf numFmtId="0" fontId="288" fillId="22" borderId="0" applyNumberFormat="0" applyBorder="0" applyAlignment="0" applyProtection="0"/>
    <xf numFmtId="0" fontId="288" fillId="23" borderId="0" applyNumberFormat="0" applyBorder="0" applyAlignment="0" applyProtection="0"/>
    <xf numFmtId="0" fontId="288" fillId="24" borderId="0" applyNumberFormat="0" applyBorder="0" applyAlignment="0" applyProtection="0"/>
    <xf numFmtId="0" fontId="288" fillId="16" borderId="0" applyNumberFormat="0" applyBorder="0" applyAlignment="0" applyProtection="0"/>
    <xf numFmtId="0" fontId="288" fillId="17" borderId="0" applyNumberFormat="0" applyBorder="0" applyAlignment="0" applyProtection="0"/>
    <xf numFmtId="0" fontId="288" fillId="25" borderId="0" applyNumberFormat="0" applyBorder="0" applyAlignment="0" applyProtection="0"/>
    <xf numFmtId="0" fontId="294" fillId="10" borderId="23" applyNumberFormat="0" applyAlignment="0" applyProtection="0"/>
    <xf numFmtId="0" fontId="295" fillId="7" borderId="0" applyNumberFormat="0" applyBorder="0" applyAlignment="0" applyProtection="0"/>
    <xf numFmtId="0" fontId="296" fillId="26" borderId="0" applyNumberFormat="0" applyBorder="0" applyAlignment="0" applyProtection="0"/>
    <xf numFmtId="0" fontId="264" fillId="27" borderId="22" applyNumberFormat="0" applyFont="0" applyAlignment="0" applyProtection="0"/>
    <xf numFmtId="0" fontId="297" fillId="20" borderId="26" applyNumberFormat="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300" fillId="0" borderId="27" applyNumberFormat="0" applyFill="0" applyAlignment="0" applyProtection="0"/>
    <xf numFmtId="0" fontId="301" fillId="0" borderId="28" applyNumberFormat="0" applyFill="0" applyAlignment="0" applyProtection="0"/>
    <xf numFmtId="0" fontId="293" fillId="0" borderId="29" applyNumberFormat="0" applyFill="0" applyAlignment="0" applyProtection="0"/>
    <xf numFmtId="0" fontId="302" fillId="0" borderId="0" applyNumberFormat="0" applyFill="0" applyBorder="0" applyAlignment="0" applyProtection="0"/>
    <xf numFmtId="0" fontId="303" fillId="0" borderId="30" applyNumberFormat="0" applyFill="0" applyAlignment="0" applyProtection="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193" fillId="0" borderId="0"/>
    <xf numFmtId="167" fontId="193" fillId="0" borderId="0" applyFont="0" applyFill="0" applyBorder="0" applyAlignment="0" applyProtection="0"/>
    <xf numFmtId="0" fontId="304" fillId="0" borderId="0"/>
    <xf numFmtId="168" fontId="304" fillId="0" borderId="0" applyFont="0" applyFill="0" applyBorder="0" applyAlignment="0" applyProtection="0"/>
    <xf numFmtId="0" fontId="192" fillId="0" borderId="0"/>
    <xf numFmtId="0" fontId="192" fillId="0" borderId="0"/>
    <xf numFmtId="9" fontId="304" fillId="0" borderId="0" applyFont="0" applyFill="0" applyBorder="0" applyAlignment="0" applyProtection="0"/>
    <xf numFmtId="0" fontId="191" fillId="0" borderId="0"/>
    <xf numFmtId="167" fontId="191" fillId="0" borderId="0" applyFont="0" applyFill="0" applyBorder="0" applyAlignment="0" applyProtection="0"/>
    <xf numFmtId="0" fontId="190" fillId="0" borderId="0"/>
    <xf numFmtId="167" fontId="190" fillId="0" borderId="0" applyFont="0" applyFill="0" applyBorder="0" applyAlignment="0" applyProtection="0"/>
    <xf numFmtId="0" fontId="189" fillId="0" borderId="0"/>
    <xf numFmtId="167" fontId="189" fillId="0" borderId="0" applyFont="0" applyFill="0" applyBorder="0" applyAlignment="0" applyProtection="0"/>
    <xf numFmtId="0" fontId="188" fillId="0" borderId="0"/>
    <xf numFmtId="167" fontId="188" fillId="0" borderId="0" applyFont="0" applyFill="0" applyBorder="0" applyAlignment="0" applyProtection="0"/>
    <xf numFmtId="0" fontId="187" fillId="0" borderId="0"/>
    <xf numFmtId="167" fontId="187" fillId="0" borderId="0" applyFont="0" applyFill="0" applyBorder="0" applyAlignment="0" applyProtection="0"/>
    <xf numFmtId="0" fontId="186" fillId="0" borderId="0"/>
    <xf numFmtId="167" fontId="186" fillId="0" borderId="0" applyFont="0" applyFill="0" applyBorder="0" applyAlignment="0" applyProtection="0"/>
    <xf numFmtId="0" fontId="185" fillId="0" borderId="0"/>
    <xf numFmtId="0" fontId="184" fillId="0" borderId="0"/>
    <xf numFmtId="167" fontId="184" fillId="0" borderId="0" applyFont="0" applyFill="0" applyBorder="0" applyAlignment="0" applyProtection="0"/>
    <xf numFmtId="0" fontId="183" fillId="0" borderId="0"/>
    <xf numFmtId="167" fontId="183" fillId="0" borderId="0" applyFont="0" applyFill="0" applyBorder="0" applyAlignment="0" applyProtection="0"/>
    <xf numFmtId="0" fontId="265" fillId="0" borderId="0"/>
    <xf numFmtId="0" fontId="182" fillId="0" borderId="0"/>
    <xf numFmtId="167" fontId="182" fillId="0" borderId="0" applyFont="0" applyFill="0" applyBorder="0" applyAlignment="0" applyProtection="0"/>
    <xf numFmtId="0" fontId="181" fillId="0" borderId="0"/>
    <xf numFmtId="167" fontId="181" fillId="0" borderId="0" applyFont="0" applyFill="0" applyBorder="0" applyAlignment="0" applyProtection="0"/>
    <xf numFmtId="0" fontId="265" fillId="0" borderId="0"/>
    <xf numFmtId="0" fontId="180" fillId="0" borderId="0"/>
    <xf numFmtId="167" fontId="180" fillId="0" borderId="0" applyFont="0" applyFill="0" applyBorder="0" applyAlignment="0" applyProtection="0"/>
    <xf numFmtId="0" fontId="179" fillId="0" borderId="0"/>
    <xf numFmtId="0" fontId="305"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7" fillId="0" borderId="0"/>
    <xf numFmtId="0" fontId="307" fillId="0" borderId="0"/>
    <xf numFmtId="0" fontId="177" fillId="0" borderId="0"/>
    <xf numFmtId="0" fontId="176" fillId="0" borderId="0"/>
    <xf numFmtId="168" fontId="176" fillId="0" borderId="0" applyFont="0" applyFill="0" applyBorder="0" applyAlignment="0" applyProtection="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264" fillId="27" borderId="32" applyNumberFormat="0" applyFont="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264" fillId="0" borderId="0"/>
    <xf numFmtId="168" fontId="264" fillId="0" borderId="0" applyFont="0" applyFill="0" applyBorder="0" applyAlignment="0" applyProtection="0"/>
    <xf numFmtId="0" fontId="176" fillId="0" borderId="0"/>
    <xf numFmtId="0" fontId="176" fillId="0" borderId="0"/>
    <xf numFmtId="9" fontId="264"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264"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264" fillId="0" borderId="0"/>
    <xf numFmtId="0" fontId="176" fillId="0" borderId="0"/>
    <xf numFmtId="0" fontId="310" fillId="0" borderId="0"/>
    <xf numFmtId="168" fontId="310" fillId="0" borderId="0" applyFont="0" applyFill="0" applyBorder="0" applyAlignment="0" applyProtection="0"/>
    <xf numFmtId="9" fontId="310" fillId="0" borderId="0" applyFont="0" applyFill="0" applyBorder="0" applyAlignment="0" applyProtection="0"/>
    <xf numFmtId="166" fontId="264" fillId="0" borderId="0" applyFont="0" applyFill="0" applyBorder="0" applyAlignment="0" applyProtection="0"/>
    <xf numFmtId="166" fontId="264" fillId="0" borderId="0" applyFont="0" applyFill="0" applyBorder="0" applyAlignment="0" applyProtection="0"/>
    <xf numFmtId="166" fontId="264" fillId="0" borderId="0" applyFont="0" applyFill="0" applyBorder="0" applyAlignment="0" applyProtection="0"/>
    <xf numFmtId="166" fontId="264" fillId="0" borderId="0" applyFont="0" applyFill="0" applyBorder="0" applyAlignment="0" applyProtection="0"/>
    <xf numFmtId="166" fontId="264" fillId="0" borderId="0" applyFont="0" applyFill="0" applyBorder="0" applyAlignment="0" applyProtection="0"/>
    <xf numFmtId="166" fontId="310" fillId="0" borderId="0" applyFont="0" applyFill="0" applyBorder="0" applyAlignment="0" applyProtection="0"/>
    <xf numFmtId="168" fontId="264" fillId="0" borderId="0" applyFont="0" applyFill="0" applyBorder="0" applyAlignment="0" applyProtection="0"/>
    <xf numFmtId="168" fontId="264"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41" fontId="263" fillId="0" borderId="0" applyFont="0" applyFill="0" applyBorder="0" applyAlignment="0" applyProtection="0"/>
    <xf numFmtId="0" fontId="175" fillId="0" borderId="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264" fillId="27" borderId="40" applyNumberFormat="0" applyFont="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264" fillId="27" borderId="40" applyNumberFormat="0" applyFont="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0" fontId="175" fillId="0" borderId="0"/>
    <xf numFmtId="0" fontId="264" fillId="0" borderId="0"/>
    <xf numFmtId="168" fontId="264" fillId="0" borderId="0" applyFont="0" applyFill="0" applyBorder="0" applyAlignment="0" applyProtection="0"/>
    <xf numFmtId="9" fontId="264" fillId="0" borderId="0" applyFont="0" applyFill="0" applyBorder="0" applyAlignment="0" applyProtection="0"/>
    <xf numFmtId="166" fontId="264" fillId="0" borderId="0" applyFont="0" applyFill="0" applyBorder="0" applyAlignment="0" applyProtection="0"/>
    <xf numFmtId="41" fontId="263" fillId="0" borderId="0" applyFont="0" applyFill="0" applyBorder="0" applyAlignment="0" applyProtection="0"/>
    <xf numFmtId="168" fontId="263" fillId="0" borderId="0" applyFont="0" applyFill="0" applyBorder="0" applyAlignment="0" applyProtection="0"/>
    <xf numFmtId="0" fontId="174" fillId="0" borderId="0"/>
    <xf numFmtId="168" fontId="174" fillId="0" borderId="0" applyFont="0" applyFill="0" applyBorder="0" applyAlignment="0" applyProtection="0"/>
    <xf numFmtId="0" fontId="263" fillId="0" borderId="0"/>
    <xf numFmtId="168" fontId="263" fillId="0" borderId="0" applyFont="0" applyFill="0" applyBorder="0" applyAlignment="0" applyProtection="0"/>
    <xf numFmtId="9" fontId="263"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0" fontId="174" fillId="0" borderId="0"/>
    <xf numFmtId="41" fontId="263"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3" borderId="0" applyNumberFormat="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167" fontId="174" fillId="0" borderId="0" applyFont="0" applyFill="0" applyBorder="0" applyAlignment="0" applyProtection="0"/>
    <xf numFmtId="0" fontId="174" fillId="0" borderId="0"/>
    <xf numFmtId="0" fontId="174" fillId="0" borderId="0"/>
    <xf numFmtId="168" fontId="174" fillId="0" borderId="0" applyFont="0" applyFill="0" applyBorder="0" applyAlignment="0" applyProtection="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4" fillId="0" borderId="0"/>
    <xf numFmtId="0" fontId="174" fillId="0" borderId="0"/>
    <xf numFmtId="168" fontId="263"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0" fontId="173" fillId="0" borderId="0"/>
    <xf numFmtId="0" fontId="172" fillId="0" borderId="0"/>
    <xf numFmtId="167" fontId="172" fillId="0" borderId="0" applyFont="0" applyFill="0" applyBorder="0" applyAlignment="0" applyProtection="0"/>
    <xf numFmtId="167" fontId="172" fillId="0" borderId="0" applyFont="0" applyFill="0" applyBorder="0" applyAlignment="0" applyProtection="0"/>
    <xf numFmtId="0" fontId="171" fillId="0" borderId="0"/>
    <xf numFmtId="0" fontId="170" fillId="0" borderId="0"/>
    <xf numFmtId="167" fontId="170" fillId="0" borderId="0" applyFont="0" applyFill="0" applyBorder="0" applyAlignment="0" applyProtection="0"/>
    <xf numFmtId="0" fontId="316" fillId="0" borderId="0" applyNumberFormat="0" applyFill="0" applyBorder="0" applyAlignment="0" applyProtection="0"/>
    <xf numFmtId="0" fontId="315" fillId="0" borderId="0"/>
    <xf numFmtId="168" fontId="315" fillId="0" borderId="0" applyFont="0" applyFill="0" applyBorder="0" applyAlignment="0" applyProtection="0"/>
    <xf numFmtId="9" fontId="315" fillId="0" borderId="0" applyFont="0" applyFill="0" applyBorder="0" applyAlignment="0" applyProtection="0"/>
    <xf numFmtId="0" fontId="169" fillId="0" borderId="0"/>
    <xf numFmtId="0" fontId="169" fillId="0" borderId="0"/>
    <xf numFmtId="0" fontId="168" fillId="0" borderId="0"/>
    <xf numFmtId="167" fontId="168" fillId="0" borderId="0" applyFont="0" applyFill="0" applyBorder="0" applyAlignment="0" applyProtection="0"/>
    <xf numFmtId="0" fontId="265" fillId="0" borderId="0"/>
    <xf numFmtId="0" fontId="265" fillId="0" borderId="0"/>
    <xf numFmtId="0" fontId="167" fillId="0" borderId="0"/>
    <xf numFmtId="0" fontId="167" fillId="0" borderId="0"/>
    <xf numFmtId="0" fontId="265" fillId="0" borderId="0"/>
    <xf numFmtId="0" fontId="167" fillId="0" borderId="0"/>
    <xf numFmtId="0" fontId="167" fillId="0" borderId="0"/>
    <xf numFmtId="168" fontId="167" fillId="0" borderId="0" applyFont="0" applyFill="0" applyBorder="0" applyAlignment="0" applyProtection="0"/>
    <xf numFmtId="0" fontId="265" fillId="0" borderId="0"/>
    <xf numFmtId="0" fontId="167" fillId="3" borderId="0" applyNumberFormat="0" applyBorder="0" applyAlignment="0" applyProtection="0"/>
    <xf numFmtId="0" fontId="166" fillId="0" borderId="0"/>
    <xf numFmtId="0" fontId="165" fillId="0" borderId="0"/>
    <xf numFmtId="0" fontId="164" fillId="0" borderId="0"/>
    <xf numFmtId="167" fontId="164" fillId="0" borderId="0" applyFont="0" applyFill="0" applyBorder="0" applyAlignment="0" applyProtection="0"/>
    <xf numFmtId="0" fontId="164" fillId="0" borderId="0"/>
    <xf numFmtId="0" fontId="163" fillId="0" borderId="0"/>
    <xf numFmtId="0" fontId="162" fillId="0" borderId="0"/>
    <xf numFmtId="0" fontId="161" fillId="0" borderId="0"/>
    <xf numFmtId="167" fontId="161" fillId="0" borderId="0" applyFont="0" applyFill="0" applyBorder="0" applyAlignment="0" applyProtection="0"/>
    <xf numFmtId="0" fontId="161" fillId="0" borderId="0"/>
    <xf numFmtId="0" fontId="161" fillId="0" borderId="0"/>
    <xf numFmtId="0" fontId="160" fillId="3" borderId="0" applyNumberFormat="0" applyBorder="0" applyAlignment="0" applyProtection="0"/>
    <xf numFmtId="0" fontId="160" fillId="0" borderId="0"/>
    <xf numFmtId="0" fontId="266" fillId="19" borderId="0" applyNumberFormat="0" applyBorder="0" applyAlignment="0" applyProtection="0"/>
    <xf numFmtId="0" fontId="159" fillId="0" borderId="0"/>
    <xf numFmtId="0" fontId="158" fillId="0" borderId="0"/>
    <xf numFmtId="167" fontId="158" fillId="0" borderId="0" applyFont="0" applyFill="0" applyBorder="0" applyAlignment="0" applyProtection="0"/>
    <xf numFmtId="0" fontId="158" fillId="0" borderId="0"/>
    <xf numFmtId="0" fontId="265" fillId="0" borderId="0"/>
    <xf numFmtId="0" fontId="157" fillId="0" borderId="0"/>
    <xf numFmtId="167" fontId="157" fillId="0" borderId="0" applyFont="0" applyFill="0" applyBorder="0" applyAlignment="0" applyProtection="0"/>
    <xf numFmtId="0" fontId="157" fillId="0" borderId="0"/>
    <xf numFmtId="0" fontId="157" fillId="0" borderId="0"/>
    <xf numFmtId="0" fontId="318" fillId="0" borderId="0"/>
    <xf numFmtId="0" fontId="156" fillId="0" borderId="0"/>
    <xf numFmtId="0" fontId="265" fillId="0" borderId="0"/>
    <xf numFmtId="0" fontId="155" fillId="0" borderId="0"/>
    <xf numFmtId="167" fontId="155" fillId="0" borderId="0" applyFont="0" applyFill="0" applyBorder="0" applyAlignment="0" applyProtection="0"/>
    <xf numFmtId="0" fontId="155" fillId="0" borderId="0"/>
    <xf numFmtId="0" fontId="154" fillId="0" borderId="0"/>
    <xf numFmtId="0" fontId="153" fillId="0" borderId="0"/>
    <xf numFmtId="0" fontId="152" fillId="0" borderId="0"/>
    <xf numFmtId="167" fontId="152" fillId="0" borderId="0" applyFont="0" applyFill="0" applyBorder="0" applyAlignment="0" applyProtection="0"/>
    <xf numFmtId="0" fontId="152" fillId="0" borderId="0"/>
    <xf numFmtId="0" fontId="151" fillId="0" borderId="0"/>
    <xf numFmtId="167" fontId="151" fillId="0" borderId="0" applyFont="0" applyFill="0" applyBorder="0" applyAlignment="0" applyProtection="0"/>
    <xf numFmtId="0" fontId="151" fillId="0" borderId="0"/>
    <xf numFmtId="0" fontId="150" fillId="0" borderId="0"/>
    <xf numFmtId="167" fontId="150" fillId="0" borderId="0" applyFont="0" applyFill="0" applyBorder="0" applyAlignment="0" applyProtection="0"/>
    <xf numFmtId="0" fontId="150" fillId="0" borderId="0"/>
    <xf numFmtId="0" fontId="149" fillId="0" borderId="0"/>
    <xf numFmtId="0" fontId="320" fillId="0" borderId="0"/>
    <xf numFmtId="168" fontId="320" fillId="0" borderId="0" applyFont="0" applyFill="0" applyBorder="0" applyAlignment="0" applyProtection="0"/>
    <xf numFmtId="9" fontId="320" fillId="0" borderId="0" applyFont="0" applyFill="0" applyBorder="0" applyAlignment="0" applyProtection="0"/>
    <xf numFmtId="0" fontId="322" fillId="0" borderId="0"/>
    <xf numFmtId="0" fontId="148" fillId="0" borderId="0"/>
    <xf numFmtId="167" fontId="148" fillId="0" borderId="0" applyFont="0" applyFill="0" applyBorder="0" applyAlignment="0" applyProtection="0"/>
    <xf numFmtId="0" fontId="148" fillId="0" borderId="0"/>
    <xf numFmtId="0" fontId="147" fillId="0" borderId="0"/>
    <xf numFmtId="0" fontId="323" fillId="0" borderId="0"/>
    <xf numFmtId="168" fontId="323" fillId="0" borderId="0" applyFont="0" applyFill="0" applyBorder="0" applyAlignment="0" applyProtection="0"/>
    <xf numFmtId="9" fontId="323" fillId="0" borderId="0" applyFont="0" applyFill="0" applyBorder="0" applyAlignment="0" applyProtection="0"/>
    <xf numFmtId="0" fontId="265" fillId="0" borderId="0"/>
    <xf numFmtId="0" fontId="146" fillId="0" borderId="0"/>
    <xf numFmtId="167" fontId="146" fillId="0" borderId="0" applyFont="0" applyFill="0" applyBorder="0" applyAlignment="0" applyProtection="0"/>
    <xf numFmtId="0" fontId="146" fillId="0" borderId="0"/>
    <xf numFmtId="0" fontId="145" fillId="0" borderId="0"/>
    <xf numFmtId="0" fontId="144" fillId="0" borderId="0"/>
    <xf numFmtId="167" fontId="144" fillId="0" borderId="0" applyFont="0" applyFill="0" applyBorder="0" applyAlignment="0" applyProtection="0"/>
    <xf numFmtId="0" fontId="144" fillId="0" borderId="0"/>
    <xf numFmtId="0" fontId="143" fillId="0" borderId="0"/>
    <xf numFmtId="0" fontId="142" fillId="0" borderId="0"/>
    <xf numFmtId="168" fontId="142" fillId="0" borderId="0" applyFont="0" applyFill="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290" fillId="20" borderId="46" applyNumberFormat="0" applyAlignment="0" applyProtection="0"/>
    <xf numFmtId="0" fontId="294" fillId="10" borderId="46" applyNumberFormat="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97" fillId="20" borderId="47" applyNumberFormat="0" applyAlignment="0" applyProtection="0"/>
    <xf numFmtId="168" fontId="142" fillId="0" borderId="0" applyFont="0" applyFill="0" applyBorder="0" applyAlignment="0" applyProtection="0"/>
    <xf numFmtId="0" fontId="303" fillId="0" borderId="48" applyNumberFormat="0" applyFill="0" applyAlignment="0" applyProtection="0"/>
    <xf numFmtId="168" fontId="142" fillId="0" borderId="0" applyFont="0" applyFill="0" applyBorder="0" applyAlignment="0" applyProtection="0"/>
    <xf numFmtId="0" fontId="141" fillId="0" borderId="0"/>
    <xf numFmtId="168" fontId="141" fillId="0" borderId="0" applyFont="0" applyFill="0" applyBorder="0" applyAlignment="0" applyProtection="0"/>
    <xf numFmtId="9" fontId="141" fillId="0" borderId="0" applyFont="0" applyFill="0" applyBorder="0" applyAlignment="0" applyProtection="0"/>
    <xf numFmtId="0" fontId="141" fillId="3" borderId="0" applyNumberFormat="0" applyBorder="0" applyAlignment="0" applyProtection="0"/>
    <xf numFmtId="0" fontId="264" fillId="27" borderId="43" applyNumberFormat="0" applyFont="0" applyAlignment="0" applyProtection="0"/>
    <xf numFmtId="0" fontId="326" fillId="0" borderId="0"/>
    <xf numFmtId="168" fontId="326" fillId="0" borderId="0" applyFont="0" applyFill="0" applyBorder="0" applyAlignment="0" applyProtection="0"/>
    <xf numFmtId="9" fontId="326" fillId="0" borderId="0" applyFont="0" applyFill="0" applyBorder="0" applyAlignment="0" applyProtection="0"/>
    <xf numFmtId="0" fontId="140" fillId="0" borderId="0"/>
    <xf numFmtId="167" fontId="140" fillId="0" borderId="0" applyFont="0" applyFill="0" applyBorder="0" applyAlignment="0" applyProtection="0"/>
    <xf numFmtId="0" fontId="140" fillId="0" borderId="0"/>
    <xf numFmtId="0" fontId="139" fillId="0" borderId="0"/>
    <xf numFmtId="0" fontId="327" fillId="0" borderId="0"/>
    <xf numFmtId="168" fontId="327" fillId="0" borderId="0" applyFont="0" applyFill="0" applyBorder="0" applyAlignment="0" applyProtection="0"/>
    <xf numFmtId="9" fontId="327" fillId="0" borderId="0" applyFont="0" applyFill="0" applyBorder="0" applyAlignment="0" applyProtection="0"/>
    <xf numFmtId="0" fontId="138" fillId="0" borderId="0"/>
    <xf numFmtId="167" fontId="138" fillId="0" borderId="0" applyFont="0" applyFill="0" applyBorder="0" applyAlignment="0" applyProtection="0"/>
    <xf numFmtId="0" fontId="138" fillId="0" borderId="0"/>
    <xf numFmtId="0" fontId="328" fillId="0" borderId="0"/>
    <xf numFmtId="168" fontId="328" fillId="0" borderId="0" applyFont="0" applyFill="0" applyBorder="0" applyAlignment="0" applyProtection="0"/>
    <xf numFmtId="9" fontId="328" fillId="0" borderId="0" applyFont="0" applyFill="0" applyBorder="0" applyAlignment="0" applyProtection="0"/>
    <xf numFmtId="0" fontId="137" fillId="0" borderId="0"/>
    <xf numFmtId="0" fontId="136" fillId="0" borderId="0"/>
    <xf numFmtId="167" fontId="136" fillId="0" borderId="0" applyFont="0" applyFill="0" applyBorder="0" applyAlignment="0" applyProtection="0"/>
    <xf numFmtId="0" fontId="136" fillId="0" borderId="0"/>
    <xf numFmtId="0" fontId="135" fillId="0" borderId="0"/>
    <xf numFmtId="0" fontId="329" fillId="0" borderId="0"/>
    <xf numFmtId="168" fontId="329" fillId="0" borderId="0" applyFont="0" applyFill="0" applyBorder="0" applyAlignment="0" applyProtection="0"/>
    <xf numFmtId="9" fontId="329" fillId="0" borderId="0" applyFont="0" applyFill="0" applyBorder="0" applyAlignment="0" applyProtection="0"/>
    <xf numFmtId="0" fontId="134" fillId="0" borderId="0"/>
    <xf numFmtId="0" fontId="133" fillId="0" borderId="0"/>
    <xf numFmtId="167" fontId="133" fillId="0" borderId="0" applyFont="0" applyFill="0" applyBorder="0" applyAlignment="0" applyProtection="0"/>
    <xf numFmtId="0" fontId="133" fillId="0" borderId="0"/>
    <xf numFmtId="0" fontId="265" fillId="0" borderId="0"/>
    <xf numFmtId="0" fontId="330" fillId="0" borderId="0"/>
    <xf numFmtId="168" fontId="330" fillId="0" borderId="0" applyFont="0" applyFill="0" applyBorder="0" applyAlignment="0" applyProtection="0"/>
    <xf numFmtId="9" fontId="330" fillId="0" borderId="0" applyFont="0" applyFill="0" applyBorder="0" applyAlignment="0" applyProtection="0"/>
    <xf numFmtId="0" fontId="132" fillId="0" borderId="0"/>
    <xf numFmtId="167" fontId="132" fillId="0" borderId="0" applyFont="0" applyFill="0" applyBorder="0" applyAlignment="0" applyProtection="0"/>
    <xf numFmtId="0" fontId="132" fillId="0" borderId="0"/>
    <xf numFmtId="0" fontId="132" fillId="0" borderId="0"/>
    <xf numFmtId="0" fontId="131" fillId="0" borderId="0"/>
    <xf numFmtId="167" fontId="131" fillId="0" borderId="0" applyFont="0" applyFill="0" applyBorder="0" applyAlignment="0" applyProtection="0"/>
    <xf numFmtId="0" fontId="131" fillId="0" borderId="0"/>
    <xf numFmtId="168" fontId="264" fillId="0" borderId="0" applyFont="0" applyFill="0" applyBorder="0" applyAlignment="0" applyProtection="0"/>
    <xf numFmtId="0" fontId="130" fillId="0" borderId="0"/>
    <xf numFmtId="167" fontId="130" fillId="0" borderId="0" applyFont="0" applyFill="0" applyBorder="0" applyAlignment="0" applyProtection="0"/>
    <xf numFmtId="0" fontId="130" fillId="0" borderId="0"/>
    <xf numFmtId="0" fontId="331" fillId="0" borderId="0"/>
    <xf numFmtId="0" fontId="129" fillId="0" borderId="0"/>
    <xf numFmtId="168" fontId="264" fillId="0" borderId="0" applyFont="0" applyFill="0" applyBorder="0" applyAlignment="0" applyProtection="0"/>
    <xf numFmtId="168" fontId="264" fillId="0" borderId="0" applyFont="0" applyFill="0" applyBorder="0" applyAlignment="0" applyProtection="0"/>
    <xf numFmtId="0" fontId="128" fillId="0" borderId="0"/>
    <xf numFmtId="167" fontId="128" fillId="0" borderId="0" applyFont="0" applyFill="0" applyBorder="0" applyAlignment="0" applyProtection="0"/>
    <xf numFmtId="0" fontId="128" fillId="0" borderId="0"/>
    <xf numFmtId="0" fontId="332" fillId="0" borderId="0"/>
    <xf numFmtId="0" fontId="127" fillId="0" borderId="0"/>
    <xf numFmtId="167" fontId="127" fillId="0" borderId="0" applyFont="0" applyFill="0" applyBorder="0" applyAlignment="0" applyProtection="0"/>
    <xf numFmtId="0" fontId="127" fillId="0" borderId="0"/>
    <xf numFmtId="0" fontId="126" fillId="0" borderId="0"/>
    <xf numFmtId="167" fontId="126" fillId="0" borderId="0" applyFont="0" applyFill="0" applyBorder="0" applyAlignment="0" applyProtection="0"/>
    <xf numFmtId="0" fontId="126" fillId="0" borderId="0"/>
    <xf numFmtId="0" fontId="265" fillId="0" borderId="0"/>
    <xf numFmtId="0" fontId="124" fillId="0" borderId="0"/>
    <xf numFmtId="167" fontId="124" fillId="0" borderId="0" applyFont="0" applyFill="0" applyBorder="0" applyAlignment="0" applyProtection="0"/>
    <xf numFmtId="0" fontId="124" fillId="0" borderId="0"/>
    <xf numFmtId="0" fontId="123" fillId="0" borderId="0"/>
    <xf numFmtId="0" fontId="123" fillId="0" borderId="0"/>
    <xf numFmtId="0" fontId="123" fillId="0" borderId="0"/>
    <xf numFmtId="0" fontId="334" fillId="0" borderId="0"/>
    <xf numFmtId="168" fontId="334" fillId="0" borderId="0" applyFont="0" applyFill="0" applyBorder="0" applyAlignment="0" applyProtection="0"/>
    <xf numFmtId="9" fontId="334" fillId="0" borderId="0" applyFont="0" applyFill="0" applyBorder="0" applyAlignment="0" applyProtection="0"/>
    <xf numFmtId="0" fontId="341" fillId="0" borderId="0"/>
    <xf numFmtId="0" fontId="341" fillId="0" borderId="0"/>
    <xf numFmtId="168" fontId="122" fillId="0" borderId="0" applyFont="0" applyFill="0" applyBorder="0" applyAlignment="0" applyProtection="0"/>
    <xf numFmtId="0" fontId="122" fillId="0" borderId="0"/>
    <xf numFmtId="168" fontId="121" fillId="0" borderId="0" applyFont="0" applyFill="0" applyBorder="0" applyAlignment="0" applyProtection="0"/>
    <xf numFmtId="0" fontId="121" fillId="0" borderId="0"/>
    <xf numFmtId="0" fontId="119" fillId="0" borderId="0"/>
    <xf numFmtId="167" fontId="119" fillId="0" borderId="0" applyFont="0" applyFill="0" applyBorder="0" applyAlignment="0" applyProtection="0"/>
    <xf numFmtId="0" fontId="119" fillId="0" borderId="0"/>
    <xf numFmtId="0" fontId="346" fillId="0" borderId="0"/>
    <xf numFmtId="168" fontId="346" fillId="0" borderId="0" applyFont="0" applyFill="0" applyBorder="0" applyAlignment="0" applyProtection="0"/>
    <xf numFmtId="9" fontId="346" fillId="0" borderId="0" applyFont="0" applyFill="0" applyBorder="0" applyAlignment="0" applyProtection="0"/>
    <xf numFmtId="0" fontId="118" fillId="0" borderId="0"/>
    <xf numFmtId="0" fontId="117" fillId="0" borderId="0"/>
    <xf numFmtId="0" fontId="117" fillId="0" borderId="0"/>
    <xf numFmtId="0" fontId="116" fillId="0" borderId="0"/>
    <xf numFmtId="167" fontId="116" fillId="0" borderId="0" applyFont="0" applyFill="0" applyBorder="0" applyAlignment="0" applyProtection="0"/>
    <xf numFmtId="0" fontId="116" fillId="0" borderId="0"/>
    <xf numFmtId="0" fontId="348" fillId="0" borderId="0"/>
    <xf numFmtId="168" fontId="348" fillId="0" borderId="0" applyFont="0" applyFill="0" applyBorder="0" applyAlignment="0" applyProtection="0"/>
    <xf numFmtId="9" fontId="348" fillId="0" borderId="0" applyFont="0" applyFill="0" applyBorder="0" applyAlignment="0" applyProtection="0"/>
    <xf numFmtId="168" fontId="263" fillId="0" borderId="0" applyFont="0" applyFill="0" applyBorder="0" applyAlignment="0" applyProtection="0"/>
    <xf numFmtId="0" fontId="263" fillId="0" borderId="0"/>
    <xf numFmtId="0" fontId="114" fillId="0" borderId="0"/>
    <xf numFmtId="167" fontId="114" fillId="0" borderId="0" applyFont="0" applyFill="0" applyBorder="0" applyAlignment="0" applyProtection="0"/>
    <xf numFmtId="0" fontId="114" fillId="0" borderId="0"/>
    <xf numFmtId="0" fontId="349" fillId="0" borderId="0"/>
    <xf numFmtId="168" fontId="349" fillId="0" borderId="0" applyFont="0" applyFill="0" applyBorder="0" applyAlignment="0" applyProtection="0"/>
    <xf numFmtId="9" fontId="349" fillId="0" borderId="0" applyFont="0" applyFill="0" applyBorder="0" applyAlignment="0" applyProtection="0"/>
    <xf numFmtId="0" fontId="350" fillId="0" borderId="0"/>
    <xf numFmtId="168" fontId="350" fillId="0" borderId="0" applyFont="0" applyFill="0" applyBorder="0" applyAlignment="0" applyProtection="0"/>
    <xf numFmtId="9" fontId="350" fillId="0" borderId="0" applyFont="0" applyFill="0" applyBorder="0" applyAlignment="0" applyProtection="0"/>
    <xf numFmtId="168" fontId="350" fillId="0" borderId="0" applyFont="0" applyFill="0" applyBorder="0" applyAlignment="0" applyProtection="0"/>
    <xf numFmtId="0" fontId="112" fillId="0" borderId="0"/>
    <xf numFmtId="167" fontId="112" fillId="0" borderId="0" applyFont="0" applyFill="0" applyBorder="0" applyAlignment="0" applyProtection="0"/>
    <xf numFmtId="0" fontId="112" fillId="0" borderId="0"/>
    <xf numFmtId="0" fontId="351" fillId="0" borderId="0"/>
    <xf numFmtId="168" fontId="264" fillId="0" borderId="0" applyFont="0" applyFill="0" applyBorder="0" applyAlignment="0" applyProtection="0"/>
    <xf numFmtId="9" fontId="264" fillId="0" borderId="0" applyFont="0" applyFill="0" applyBorder="0" applyAlignment="0" applyProtection="0"/>
    <xf numFmtId="205" fontId="352" fillId="0" borderId="0" applyFont="0" applyFill="0" applyBorder="0" applyAlignment="0" applyProtection="0"/>
    <xf numFmtId="190" fontId="264" fillId="0" borderId="0" applyFont="0" applyFill="0" applyBorder="0" applyAlignment="0" applyProtection="0"/>
    <xf numFmtId="166" fontId="264" fillId="0" borderId="0" applyFont="0" applyFill="0" applyBorder="0" applyAlignment="0" applyProtection="0"/>
    <xf numFmtId="168" fontId="111" fillId="0" borderId="0" applyFont="0" applyFill="0" applyBorder="0" applyAlignment="0" applyProtection="0"/>
    <xf numFmtId="168" fontId="264"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264" fillId="0" borderId="0" applyFont="0" applyFill="0" applyBorder="0" applyAlignment="0" applyProtection="0"/>
    <xf numFmtId="0" fontId="264" fillId="0" borderId="0"/>
    <xf numFmtId="0" fontId="111" fillId="0" borderId="0"/>
    <xf numFmtId="0" fontId="264" fillId="0" borderId="0"/>
    <xf numFmtId="0" fontId="264" fillId="0" borderId="0"/>
    <xf numFmtId="0" fontId="264" fillId="0" borderId="0"/>
    <xf numFmtId="0" fontId="265" fillId="0" borderId="0"/>
    <xf numFmtId="0" fontId="264" fillId="0" borderId="0"/>
    <xf numFmtId="9" fontId="352" fillId="0" borderId="0" applyFont="0" applyFill="0" applyBorder="0" applyAlignment="0" applyProtection="0"/>
    <xf numFmtId="0" fontId="265" fillId="0" borderId="0"/>
    <xf numFmtId="0" fontId="353" fillId="0" borderId="0"/>
    <xf numFmtId="0" fontId="110" fillId="0" borderId="0"/>
    <xf numFmtId="167" fontId="110" fillId="0" borderId="0" applyFont="0" applyFill="0" applyBorder="0" applyAlignment="0" applyProtection="0"/>
    <xf numFmtId="0" fontId="110" fillId="0" borderId="0"/>
    <xf numFmtId="206" fontId="264" fillId="0" borderId="0" applyFont="0" applyFill="0" applyBorder="0" applyAlignment="0" applyProtection="0"/>
    <xf numFmtId="0" fontId="109" fillId="0" borderId="0"/>
    <xf numFmtId="167" fontId="109" fillId="0" borderId="0" applyFont="0" applyFill="0" applyBorder="0" applyAlignment="0" applyProtection="0"/>
    <xf numFmtId="0" fontId="109" fillId="0" borderId="0"/>
    <xf numFmtId="168" fontId="353" fillId="0" borderId="0" applyFont="0" applyFill="0" applyBorder="0" applyAlignment="0" applyProtection="0"/>
    <xf numFmtId="9" fontId="353" fillId="0" borderId="0" applyFont="0" applyFill="0" applyBorder="0" applyAlignment="0" applyProtection="0"/>
    <xf numFmtId="0" fontId="108" fillId="0" borderId="0"/>
    <xf numFmtId="167" fontId="108" fillId="0" borderId="0" applyFont="0" applyFill="0" applyBorder="0" applyAlignment="0" applyProtection="0"/>
    <xf numFmtId="0" fontId="108" fillId="0" borderId="0"/>
    <xf numFmtId="0" fontId="264" fillId="0" borderId="0"/>
    <xf numFmtId="0" fontId="107" fillId="0" borderId="0"/>
    <xf numFmtId="0" fontId="264" fillId="0" borderId="0"/>
    <xf numFmtId="9" fontId="107" fillId="0" borderId="0" applyFont="0" applyFill="0" applyBorder="0" applyAlignment="0" applyProtection="0"/>
    <xf numFmtId="168" fontId="107" fillId="0" borderId="0" applyFont="0" applyFill="0" applyBorder="0" applyAlignment="0" applyProtection="0"/>
    <xf numFmtId="0" fontId="106" fillId="0" borderId="0"/>
    <xf numFmtId="168" fontId="106" fillId="0" borderId="0" applyFont="0" applyFill="0" applyBorder="0" applyAlignment="0" applyProtection="0"/>
    <xf numFmtId="9" fontId="106" fillId="0" borderId="0" applyFont="0" applyFill="0" applyBorder="0" applyAlignment="0" applyProtection="0"/>
    <xf numFmtId="43" fontId="106"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167" fontId="102" fillId="0" borderId="0" applyFont="0" applyFill="0" applyBorder="0" applyAlignment="0" applyProtection="0"/>
    <xf numFmtId="0" fontId="102" fillId="0" borderId="0"/>
    <xf numFmtId="0" fontId="357" fillId="0" borderId="0"/>
    <xf numFmtId="168" fontId="357" fillId="0" borderId="0" applyFont="0" applyFill="0" applyBorder="0" applyAlignment="0" applyProtection="0"/>
    <xf numFmtId="9" fontId="357" fillId="0" borderId="0" applyFont="0" applyFill="0" applyBorder="0" applyAlignment="0" applyProtection="0"/>
    <xf numFmtId="0" fontId="101" fillId="0" borderId="0"/>
    <xf numFmtId="167" fontId="101" fillId="0" borderId="0" applyFont="0" applyFill="0" applyBorder="0" applyAlignment="0" applyProtection="0"/>
    <xf numFmtId="0" fontId="101" fillId="0" borderId="0"/>
    <xf numFmtId="0" fontId="265" fillId="0" borderId="0"/>
    <xf numFmtId="0" fontId="359" fillId="0" borderId="0"/>
    <xf numFmtId="0" fontId="100" fillId="0" borderId="0"/>
    <xf numFmtId="167" fontId="100" fillId="0" borderId="0" applyFont="0" applyFill="0" applyBorder="0" applyAlignment="0" applyProtection="0"/>
    <xf numFmtId="0" fontId="100" fillId="0" borderId="0"/>
    <xf numFmtId="0" fontId="99" fillId="0" borderId="0"/>
    <xf numFmtId="167" fontId="99" fillId="0" borderId="0" applyFont="0" applyFill="0" applyBorder="0" applyAlignment="0" applyProtection="0"/>
    <xf numFmtId="0" fontId="99" fillId="0" borderId="0"/>
    <xf numFmtId="0" fontId="97" fillId="0" borderId="0"/>
    <xf numFmtId="167" fontId="97" fillId="0" borderId="0" applyFont="0" applyFill="0" applyBorder="0" applyAlignment="0" applyProtection="0"/>
    <xf numFmtId="0" fontId="97" fillId="0" borderId="0"/>
    <xf numFmtId="0" fontId="95" fillId="0" borderId="0"/>
    <xf numFmtId="167" fontId="95" fillId="0" borderId="0" applyFont="0" applyFill="0" applyBorder="0" applyAlignment="0" applyProtection="0"/>
    <xf numFmtId="0" fontId="95" fillId="0" borderId="0"/>
    <xf numFmtId="43" fontId="95" fillId="0" borderId="0" applyFont="0" applyFill="0" applyBorder="0" applyAlignment="0" applyProtection="0"/>
    <xf numFmtId="0" fontId="357" fillId="0" borderId="0"/>
    <xf numFmtId="168" fontId="357" fillId="0" borderId="0" applyFont="0" applyFill="0" applyBorder="0" applyAlignment="0" applyProtection="0"/>
    <xf numFmtId="9" fontId="357" fillId="0" borderId="0" applyFont="0" applyFill="0" applyBorder="0" applyAlignment="0" applyProtection="0"/>
    <xf numFmtId="0" fontId="94" fillId="0" borderId="0"/>
    <xf numFmtId="167"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167" fontId="93" fillId="0" borderId="0" applyFont="0" applyFill="0" applyBorder="0" applyAlignment="0" applyProtection="0"/>
    <xf numFmtId="0" fontId="93" fillId="0" borderId="0"/>
    <xf numFmtId="0" fontId="91" fillId="0" borderId="0"/>
    <xf numFmtId="167" fontId="91" fillId="0" borderId="0" applyFont="0" applyFill="0" applyBorder="0" applyAlignment="0" applyProtection="0"/>
    <xf numFmtId="0" fontId="91" fillId="0" borderId="0"/>
    <xf numFmtId="0" fontId="360" fillId="0" borderId="0"/>
    <xf numFmtId="168" fontId="360" fillId="0" borderId="0" applyFont="0" applyFill="0" applyBorder="0" applyAlignment="0" applyProtection="0"/>
    <xf numFmtId="9" fontId="360" fillId="0" borderId="0" applyFont="0" applyFill="0" applyBorder="0" applyAlignment="0" applyProtection="0"/>
    <xf numFmtId="0" fontId="90" fillId="0" borderId="0"/>
    <xf numFmtId="168" fontId="90" fillId="0" borderId="0" applyFont="0" applyFill="0" applyBorder="0" applyAlignment="0" applyProtection="0"/>
    <xf numFmtId="0" fontId="264" fillId="0" borderId="0"/>
    <xf numFmtId="0" fontId="368" fillId="0" borderId="0"/>
    <xf numFmtId="168" fontId="368" fillId="0" borderId="0" applyFont="0" applyFill="0" applyBorder="0" applyAlignment="0" applyProtection="0"/>
    <xf numFmtId="9" fontId="368" fillId="0" borderId="0" applyFont="0" applyFill="0" applyBorder="0" applyAlignment="0" applyProtection="0"/>
    <xf numFmtId="0" fontId="89" fillId="0" borderId="0"/>
    <xf numFmtId="168" fontId="89" fillId="0" borderId="0" applyFont="0" applyFill="0" applyBorder="0" applyAlignment="0" applyProtection="0"/>
    <xf numFmtId="167" fontId="89" fillId="0" borderId="0" applyFont="0" applyFill="0" applyBorder="0" applyAlignment="0" applyProtection="0"/>
    <xf numFmtId="0" fontId="89" fillId="0" borderId="0"/>
    <xf numFmtId="0" fontId="89" fillId="0" borderId="0"/>
    <xf numFmtId="0" fontId="265" fillId="0" borderId="0"/>
    <xf numFmtId="0" fontId="86" fillId="0" borderId="0"/>
    <xf numFmtId="167" fontId="86" fillId="0" borderId="0" applyFont="0" applyFill="0" applyBorder="0" applyAlignment="0" applyProtection="0"/>
    <xf numFmtId="0" fontId="86" fillId="0" borderId="0"/>
    <xf numFmtId="0" fontId="86" fillId="0" borderId="0"/>
    <xf numFmtId="0" fontId="85" fillId="0" borderId="0"/>
    <xf numFmtId="168" fontId="85" fillId="0" borderId="0" applyFont="0" applyFill="0" applyBorder="0" applyAlignment="0" applyProtection="0"/>
    <xf numFmtId="0" fontId="83" fillId="0" borderId="0"/>
    <xf numFmtId="168"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0" fontId="81" fillId="0" borderId="0"/>
    <xf numFmtId="167" fontId="81" fillId="0" borderId="0" applyFont="0" applyFill="0" applyBorder="0" applyAlignment="0" applyProtection="0"/>
    <xf numFmtId="0" fontId="81" fillId="0" borderId="0"/>
    <xf numFmtId="0" fontId="81" fillId="0" borderId="0"/>
    <xf numFmtId="0" fontId="370" fillId="0" borderId="0"/>
    <xf numFmtId="168" fontId="370" fillId="0" borderId="0" applyFont="0" applyFill="0" applyBorder="0" applyAlignment="0" applyProtection="0"/>
    <xf numFmtId="9" fontId="370" fillId="0" borderId="0" applyFont="0" applyFill="0" applyBorder="0" applyAlignment="0" applyProtection="0"/>
    <xf numFmtId="0" fontId="80" fillId="0" borderId="0"/>
    <xf numFmtId="168" fontId="80" fillId="0" borderId="0" applyFont="0" applyFill="0" applyBorder="0" applyAlignment="0" applyProtection="0"/>
    <xf numFmtId="0" fontId="79" fillId="0" borderId="0"/>
    <xf numFmtId="167" fontId="79" fillId="0" borderId="0" applyFont="0" applyFill="0" applyBorder="0" applyAlignment="0" applyProtection="0"/>
    <xf numFmtId="0" fontId="79" fillId="0" borderId="0"/>
    <xf numFmtId="0" fontId="79" fillId="0" borderId="0"/>
    <xf numFmtId="0" fontId="264" fillId="0" borderId="0"/>
    <xf numFmtId="0" fontId="78" fillId="0" borderId="0"/>
    <xf numFmtId="43" fontId="78" fillId="0" borderId="0" applyFont="0" applyFill="0" applyBorder="0" applyAlignment="0" applyProtection="0"/>
    <xf numFmtId="168" fontId="78" fillId="0" borderId="0" applyFont="0" applyFill="0" applyBorder="0" applyAlignment="0" applyProtection="0"/>
    <xf numFmtId="0" fontId="76" fillId="0" borderId="0"/>
    <xf numFmtId="168" fontId="76" fillId="0" borderId="0" applyFont="0" applyFill="0" applyBorder="0" applyAlignment="0" applyProtection="0"/>
    <xf numFmtId="167"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9" fontId="76" fillId="0" borderId="0" applyFont="0" applyFill="0" applyBorder="0" applyAlignment="0" applyProtection="0"/>
    <xf numFmtId="0" fontId="75" fillId="0" borderId="0"/>
    <xf numFmtId="168" fontId="75" fillId="0" borderId="0" applyFont="0" applyFill="0" applyBorder="0" applyAlignment="0" applyProtection="0"/>
    <xf numFmtId="9" fontId="75" fillId="0" borderId="0" applyFont="0" applyFill="0" applyBorder="0" applyAlignment="0" applyProtection="0"/>
    <xf numFmtId="0" fontId="74" fillId="0" borderId="0"/>
    <xf numFmtId="167" fontId="74" fillId="0" borderId="0" applyFont="0" applyFill="0" applyBorder="0" applyAlignment="0" applyProtection="0"/>
    <xf numFmtId="0" fontId="74" fillId="0" borderId="0"/>
    <xf numFmtId="0" fontId="74" fillId="0" borderId="0"/>
    <xf numFmtId="0" fontId="73" fillId="0" borderId="0"/>
    <xf numFmtId="168"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168" fontId="264" fillId="0" borderId="0" applyFont="0" applyFill="0" applyBorder="0" applyAlignment="0" applyProtection="0"/>
    <xf numFmtId="0" fontId="72" fillId="0" borderId="0"/>
    <xf numFmtId="168" fontId="72" fillId="0" borderId="0" applyFont="0" applyFill="0" applyBorder="0" applyAlignment="0" applyProtection="0"/>
    <xf numFmtId="167" fontId="72"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0" fontId="71" fillId="0" borderId="0"/>
    <xf numFmtId="9" fontId="71" fillId="0" borderId="0" applyFont="0" applyFill="0" applyBorder="0" applyAlignment="0" applyProtection="0"/>
    <xf numFmtId="0" fontId="70" fillId="0" borderId="0"/>
    <xf numFmtId="168"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0" fontId="69" fillId="0" borderId="0"/>
    <xf numFmtId="168" fontId="69" fillId="0" borderId="0" applyFont="0" applyFill="0" applyBorder="0" applyAlignment="0" applyProtection="0"/>
    <xf numFmtId="0" fontId="68" fillId="0" borderId="0"/>
    <xf numFmtId="9" fontId="68" fillId="0" borderId="0" applyFont="0" applyFill="0" applyBorder="0" applyAlignment="0" applyProtection="0"/>
    <xf numFmtId="0" fontId="67" fillId="0" borderId="0"/>
    <xf numFmtId="167" fontId="67" fillId="0" borderId="0" applyFont="0" applyFill="0" applyBorder="0" applyAlignment="0" applyProtection="0"/>
    <xf numFmtId="0" fontId="67" fillId="0" borderId="0"/>
    <xf numFmtId="0" fontId="67" fillId="0" borderId="0"/>
    <xf numFmtId="0" fontId="66" fillId="0" borderId="0"/>
    <xf numFmtId="168" fontId="66" fillId="0" borderId="0" applyFont="0" applyFill="0" applyBorder="0" applyAlignment="0" applyProtection="0"/>
    <xf numFmtId="167" fontId="66" fillId="0" borderId="0" applyFont="0" applyFill="0" applyBorder="0" applyAlignment="0" applyProtection="0"/>
    <xf numFmtId="0" fontId="66" fillId="0" borderId="0"/>
    <xf numFmtId="0" fontId="66" fillId="0" borderId="0"/>
    <xf numFmtId="9" fontId="66" fillId="0" borderId="0" applyFont="0" applyFill="0" applyBorder="0" applyAlignment="0" applyProtection="0"/>
    <xf numFmtId="0" fontId="65" fillId="0" borderId="0"/>
    <xf numFmtId="167" fontId="65" fillId="0" borderId="0" applyFont="0" applyFill="0" applyBorder="0" applyAlignment="0" applyProtection="0"/>
    <xf numFmtId="0" fontId="64" fillId="0" borderId="0"/>
    <xf numFmtId="168" fontId="64" fillId="0" borderId="0" applyFont="0" applyFill="0" applyBorder="0" applyAlignment="0" applyProtection="0"/>
    <xf numFmtId="9" fontId="64" fillId="0" borderId="0" applyFont="0" applyFill="0" applyBorder="0" applyAlignment="0" applyProtection="0"/>
    <xf numFmtId="167" fontId="64" fillId="0" borderId="0" applyFont="0" applyFill="0" applyBorder="0" applyAlignment="0" applyProtection="0"/>
    <xf numFmtId="0" fontId="64" fillId="0" borderId="0"/>
    <xf numFmtId="0" fontId="64" fillId="0" borderId="0"/>
    <xf numFmtId="0" fontId="62" fillId="0" borderId="0"/>
    <xf numFmtId="9" fontId="62" fillId="0" borderId="0" applyFont="0" applyFill="0" applyBorder="0" applyAlignment="0" applyProtection="0"/>
    <xf numFmtId="0" fontId="61" fillId="0" borderId="0"/>
    <xf numFmtId="167" fontId="61" fillId="0" borderId="0" applyFont="0" applyFill="0" applyBorder="0" applyAlignment="0" applyProtection="0"/>
    <xf numFmtId="0" fontId="61" fillId="0" borderId="0"/>
    <xf numFmtId="0" fontId="61" fillId="0" borderId="0"/>
    <xf numFmtId="0" fontId="370" fillId="0" borderId="0"/>
    <xf numFmtId="168" fontId="370" fillId="0" borderId="0" applyFont="0" applyFill="0" applyBorder="0" applyAlignment="0" applyProtection="0"/>
    <xf numFmtId="0" fontId="61" fillId="0" borderId="0"/>
    <xf numFmtId="9" fontId="370" fillId="0" borderId="0" applyFont="0" applyFill="0" applyBorder="0" applyAlignment="0" applyProtection="0"/>
    <xf numFmtId="168" fontId="61" fillId="0" borderId="0" applyFont="0" applyFill="0" applyBorder="0" applyAlignment="0" applyProtection="0"/>
    <xf numFmtId="0" fontId="60" fillId="0" borderId="0"/>
    <xf numFmtId="167" fontId="60" fillId="0" borderId="0" applyFont="0" applyFill="0" applyBorder="0" applyAlignment="0" applyProtection="0"/>
    <xf numFmtId="0" fontId="60" fillId="0" borderId="0"/>
    <xf numFmtId="0" fontId="60" fillId="0" borderId="0"/>
    <xf numFmtId="0" fontId="59" fillId="0" borderId="0"/>
    <xf numFmtId="9" fontId="59" fillId="0" borderId="0" applyFont="0" applyFill="0" applyBorder="0" applyAlignment="0" applyProtection="0"/>
    <xf numFmtId="44" fontId="59" fillId="0" borderId="0" applyFont="0" applyFill="0" applyBorder="0" applyAlignment="0" applyProtection="0"/>
    <xf numFmtId="0" fontId="58" fillId="0" borderId="0"/>
    <xf numFmtId="0" fontId="58" fillId="0" borderId="0"/>
    <xf numFmtId="0" fontId="58" fillId="0" borderId="0"/>
    <xf numFmtId="167" fontId="58" fillId="0" borderId="0" applyFont="0" applyFill="0" applyBorder="0" applyAlignment="0" applyProtection="0"/>
    <xf numFmtId="0" fontId="264" fillId="0" borderId="0"/>
    <xf numFmtId="168" fontId="264" fillId="0" borderId="0" applyFont="0" applyFill="0" applyBorder="0" applyAlignment="0" applyProtection="0"/>
    <xf numFmtId="0" fontId="56" fillId="0" borderId="0"/>
    <xf numFmtId="9" fontId="264" fillId="0" borderId="0" applyFont="0" applyFill="0" applyBorder="0" applyAlignment="0" applyProtection="0"/>
    <xf numFmtId="43" fontId="56" fillId="0" borderId="0" applyFont="0" applyFill="0" applyBorder="0" applyAlignment="0" applyProtection="0"/>
    <xf numFmtId="168" fontId="56" fillId="0" borderId="0" applyFont="0" applyFill="0" applyBorder="0" applyAlignment="0" applyProtection="0"/>
    <xf numFmtId="167"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44" fontId="56" fillId="0" borderId="0" applyFont="0" applyFill="0" applyBorder="0" applyAlignment="0" applyProtection="0"/>
    <xf numFmtId="0" fontId="55" fillId="0" borderId="0"/>
    <xf numFmtId="43" fontId="55" fillId="0" borderId="0" applyFont="0" applyFill="0" applyBorder="0" applyAlignment="0" applyProtection="0"/>
    <xf numFmtId="168" fontId="55" fillId="0" borderId="0" applyFont="0" applyFill="0" applyBorder="0" applyAlignment="0" applyProtection="0"/>
    <xf numFmtId="167" fontId="55" fillId="0" borderId="0" applyFont="0" applyFill="0" applyBorder="0" applyAlignment="0" applyProtection="0"/>
    <xf numFmtId="0" fontId="55" fillId="0" borderId="0"/>
    <xf numFmtId="0" fontId="55" fillId="0" borderId="0"/>
    <xf numFmtId="0" fontId="54" fillId="0" borderId="0"/>
    <xf numFmtId="9" fontId="54" fillId="0" borderId="0" applyFont="0" applyFill="0" applyBorder="0" applyAlignment="0" applyProtection="0"/>
    <xf numFmtId="44" fontId="54" fillId="0" borderId="0" applyFont="0" applyFill="0" applyBorder="0" applyAlignment="0" applyProtection="0"/>
    <xf numFmtId="0" fontId="52" fillId="0" borderId="0"/>
    <xf numFmtId="167" fontId="52" fillId="0" borderId="0" applyFont="0" applyFill="0" applyBorder="0" applyAlignment="0" applyProtection="0"/>
    <xf numFmtId="0" fontId="52" fillId="0" borderId="0"/>
    <xf numFmtId="0" fontId="52" fillId="0" borderId="0"/>
    <xf numFmtId="0" fontId="51" fillId="0" borderId="0"/>
    <xf numFmtId="168" fontId="51" fillId="0" borderId="0" applyFont="0" applyFill="0" applyBorder="0" applyAlignment="0" applyProtection="0"/>
    <xf numFmtId="0" fontId="50" fillId="0" borderId="0"/>
    <xf numFmtId="9"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375" fillId="0" borderId="0"/>
    <xf numFmtId="168" fontId="375" fillId="0" borderId="0" applyFont="0" applyFill="0" applyBorder="0" applyAlignment="0" applyProtection="0"/>
    <xf numFmtId="9" fontId="375" fillId="0" borderId="0" applyFont="0" applyFill="0" applyBorder="0" applyAlignment="0" applyProtection="0"/>
    <xf numFmtId="0" fontId="49" fillId="0" borderId="0"/>
    <xf numFmtId="168" fontId="49" fillId="0" borderId="0" applyFont="0" applyFill="0" applyBorder="0" applyAlignment="0" applyProtection="0"/>
    <xf numFmtId="9" fontId="49" fillId="0" borderId="0" applyFont="0" applyFill="0" applyBorder="0" applyAlignment="0" applyProtection="0"/>
    <xf numFmtId="167" fontId="49"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43" fontId="264" fillId="0" borderId="0" applyFont="0" applyFill="0" applyBorder="0" applyAlignment="0" applyProtection="0"/>
    <xf numFmtId="0" fontId="48" fillId="0" borderId="0"/>
    <xf numFmtId="167" fontId="48" fillId="0" borderId="0" applyFont="0" applyFill="0" applyBorder="0" applyAlignment="0" applyProtection="0"/>
    <xf numFmtId="0" fontId="48" fillId="0" borderId="0"/>
    <xf numFmtId="0" fontId="48" fillId="0" borderId="0"/>
    <xf numFmtId="0" fontId="47" fillId="0" borderId="0"/>
    <xf numFmtId="167" fontId="47" fillId="0" borderId="0" applyFont="0" applyFill="0" applyBorder="0" applyAlignment="0" applyProtection="0"/>
    <xf numFmtId="0" fontId="47" fillId="0" borderId="0"/>
    <xf numFmtId="0" fontId="47" fillId="0" borderId="0"/>
    <xf numFmtId="0" fontId="46" fillId="0" borderId="0"/>
    <xf numFmtId="168" fontId="46" fillId="0" borderId="0" applyFont="0" applyFill="0" applyBorder="0" applyAlignment="0" applyProtection="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44" fontId="46" fillId="0" borderId="0" applyFont="0" applyFill="0" applyBorder="0" applyAlignment="0" applyProtection="0"/>
    <xf numFmtId="0" fontId="44" fillId="0" borderId="0"/>
    <xf numFmtId="168" fontId="44" fillId="0" borderId="0" applyFont="0" applyFill="0" applyBorder="0" applyAlignment="0" applyProtection="0"/>
    <xf numFmtId="0" fontId="43" fillId="0" borderId="0"/>
    <xf numFmtId="167" fontId="43" fillId="0" borderId="0" applyFont="0" applyFill="0" applyBorder="0" applyAlignment="0" applyProtection="0"/>
    <xf numFmtId="0" fontId="43" fillId="0" borderId="0"/>
    <xf numFmtId="0" fontId="43"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0" fontId="41" fillId="0" borderId="0"/>
    <xf numFmtId="0" fontId="41" fillId="0" borderId="0"/>
    <xf numFmtId="167"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167"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168" fontId="39" fillId="0" borderId="0" applyFont="0" applyFill="0" applyBorder="0" applyAlignment="0" applyProtection="0"/>
    <xf numFmtId="0" fontId="38" fillId="0" borderId="0"/>
    <xf numFmtId="167"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6" fillId="0" borderId="0"/>
    <xf numFmtId="168" fontId="36" fillId="0" borderId="0" applyFont="0" applyFill="0" applyBorder="0" applyAlignment="0" applyProtection="0"/>
    <xf numFmtId="0" fontId="35" fillId="0" borderId="0"/>
    <xf numFmtId="168" fontId="35" fillId="0" borderId="0" applyFont="0" applyFill="0" applyBorder="0" applyAlignment="0" applyProtection="0"/>
    <xf numFmtId="0" fontId="34" fillId="0" borderId="0"/>
    <xf numFmtId="167"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168" fontId="33" fillId="0" borderId="0" applyFont="0" applyFill="0" applyBorder="0" applyAlignment="0" applyProtection="0"/>
    <xf numFmtId="167"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168" fontId="32" fillId="0" borderId="0" applyFont="0" applyFill="0" applyBorder="0" applyAlignment="0" applyProtection="0"/>
    <xf numFmtId="167"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168" fontId="31" fillId="0" borderId="0" applyFont="0" applyFill="0" applyBorder="0" applyAlignment="0" applyProtection="0"/>
    <xf numFmtId="0" fontId="30" fillId="0" borderId="0"/>
    <xf numFmtId="167"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168" fontId="29" fillId="0" borderId="0" applyFont="0" applyFill="0" applyBorder="0" applyAlignment="0" applyProtection="0"/>
    <xf numFmtId="167"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0" fontId="27" fillId="0" borderId="0"/>
    <xf numFmtId="167"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168" fontId="26"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168" fontId="24" fillId="0" borderId="0" applyFont="0" applyFill="0" applyBorder="0" applyAlignment="0" applyProtection="0"/>
    <xf numFmtId="167" fontId="24" fillId="0" borderId="0" applyFont="0" applyFill="0" applyBorder="0" applyAlignment="0" applyProtection="0"/>
    <xf numFmtId="0" fontId="24"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168" fontId="22" fillId="0" borderId="0" applyFont="0" applyFill="0" applyBorder="0" applyAlignment="0" applyProtection="0"/>
    <xf numFmtId="0" fontId="21" fillId="0" borderId="0"/>
    <xf numFmtId="167" fontId="21" fillId="0" borderId="0" applyFont="0" applyFill="0" applyBorder="0" applyAlignment="0" applyProtection="0"/>
    <xf numFmtId="0" fontId="21" fillId="0" borderId="0"/>
    <xf numFmtId="0" fontId="20" fillId="0" borderId="0"/>
    <xf numFmtId="9" fontId="20" fillId="0" borderId="0" applyFont="0" applyFill="0" applyBorder="0" applyAlignment="0" applyProtection="0"/>
    <xf numFmtId="44" fontId="20" fillId="0" borderId="0" applyFont="0" applyFill="0" applyBorder="0" applyAlignment="0" applyProtection="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168" fontId="19" fillId="0" borderId="0" applyFont="0" applyFill="0" applyBorder="0" applyAlignment="0" applyProtection="0"/>
    <xf numFmtId="0" fontId="18" fillId="0" borderId="0"/>
    <xf numFmtId="9" fontId="18" fillId="0" borderId="0" applyFont="0" applyFill="0" applyBorder="0" applyAlignment="0" applyProtection="0"/>
    <xf numFmtId="44" fontId="18" fillId="0" borderId="0" applyFont="0" applyFill="0" applyBorder="0" applyAlignment="0" applyProtection="0"/>
    <xf numFmtId="0" fontId="17" fillId="0" borderId="0"/>
    <xf numFmtId="168" fontId="17" fillId="0" borderId="0" applyFont="0" applyFill="0" applyBorder="0" applyAlignment="0" applyProtection="0"/>
    <xf numFmtId="0" fontId="16" fillId="0" borderId="0"/>
    <xf numFmtId="168" fontId="16"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168"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375" fillId="0" borderId="0" applyFont="0" applyFill="0" applyBorder="0" applyAlignment="0" applyProtection="0"/>
    <xf numFmtId="43" fontId="264" fillId="0" borderId="0" applyFont="0" applyFill="0" applyBorder="0" applyAlignment="0" applyProtection="0"/>
    <xf numFmtId="0" fontId="12" fillId="0" borderId="0"/>
    <xf numFmtId="167"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167"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167"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7" fillId="0" borderId="0"/>
    <xf numFmtId="167"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6" fillId="0" borderId="0"/>
    <xf numFmtId="168"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5" fillId="0" borderId="0"/>
    <xf numFmtId="0" fontId="4" fillId="0" borderId="0"/>
    <xf numFmtId="167" fontId="4" fillId="0" borderId="0" applyFont="0" applyFill="0" applyBorder="0" applyAlignment="0" applyProtection="0"/>
    <xf numFmtId="0" fontId="4" fillId="0" borderId="0"/>
    <xf numFmtId="0" fontId="375"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84" fillId="0" borderId="0"/>
    <xf numFmtId="43" fontId="384"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9" fontId="384" fillId="0" borderId="0" applyFont="0" applyFill="0" applyBorder="0" applyAlignment="0" applyProtection="0"/>
    <xf numFmtId="43" fontId="384"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cellStyleXfs>
  <cellXfs count="1981">
    <xf numFmtId="0" fontId="0" fillId="0" borderId="0" xfId="0"/>
    <xf numFmtId="0" fontId="270" fillId="0" borderId="0" xfId="0" applyFont="1" applyAlignment="1">
      <alignment horizontal="centerContinuous" vertical="center"/>
    </xf>
    <xf numFmtId="0" fontId="273" fillId="0" borderId="0" xfId="0" applyFont="1" applyAlignment="1">
      <alignment vertical="center"/>
    </xf>
    <xf numFmtId="169" fontId="270" fillId="0" borderId="0" xfId="1" applyNumberFormat="1" applyFont="1" applyAlignment="1">
      <alignment vertical="center"/>
    </xf>
    <xf numFmtId="0" fontId="270" fillId="0" borderId="0" xfId="0" applyFont="1" applyAlignment="1">
      <alignment horizontal="center" vertical="center"/>
    </xf>
    <xf numFmtId="0" fontId="270" fillId="0" borderId="0" xfId="0" applyFont="1" applyAlignment="1">
      <alignment horizontal="right" vertical="center" wrapText="1"/>
    </xf>
    <xf numFmtId="4" fontId="270" fillId="0" borderId="0" xfId="0" applyNumberFormat="1" applyFont="1" applyAlignment="1">
      <alignment vertical="center"/>
    </xf>
    <xf numFmtId="173" fontId="270" fillId="0" borderId="0" xfId="0" applyNumberFormat="1" applyFont="1" applyAlignment="1">
      <alignment vertical="center"/>
    </xf>
    <xf numFmtId="4" fontId="270" fillId="0" borderId="0" xfId="5" applyNumberFormat="1" applyFont="1" applyFill="1" applyBorder="1" applyAlignment="1">
      <alignment vertical="center"/>
    </xf>
    <xf numFmtId="173" fontId="270" fillId="0" borderId="0" xfId="0" applyNumberFormat="1" applyFont="1" applyAlignment="1">
      <alignment horizontal="center" vertical="center"/>
    </xf>
    <xf numFmtId="49" fontId="270" fillId="0" borderId="0" xfId="0" applyNumberFormat="1" applyFont="1" applyAlignment="1">
      <alignment horizontal="centerContinuous" vertical="center"/>
    </xf>
    <xf numFmtId="175" fontId="270" fillId="0" borderId="0" xfId="0" applyNumberFormat="1" applyFont="1" applyAlignment="1">
      <alignment vertical="center"/>
    </xf>
    <xf numFmtId="0" fontId="270" fillId="0" borderId="0" xfId="4" applyFont="1" applyAlignment="1">
      <alignment vertical="center"/>
    </xf>
    <xf numFmtId="0" fontId="270" fillId="0" borderId="0" xfId="0" applyFont="1" applyAlignment="1">
      <alignment horizontal="left" vertical="center"/>
    </xf>
    <xf numFmtId="0" fontId="270" fillId="0" borderId="0" xfId="0" applyFont="1" applyAlignment="1">
      <alignment horizontal="left" vertical="center" wrapText="1"/>
    </xf>
    <xf numFmtId="175" fontId="282" fillId="0" borderId="0" xfId="0" applyNumberFormat="1" applyFont="1" applyAlignment="1">
      <alignment vertical="center"/>
    </xf>
    <xf numFmtId="49" fontId="270" fillId="0" borderId="0" xfId="0" applyNumberFormat="1" applyFont="1" applyAlignment="1">
      <alignment vertical="center"/>
    </xf>
    <xf numFmtId="169" fontId="270" fillId="0" borderId="0" xfId="1" applyNumberFormat="1" applyFont="1" applyFill="1" applyAlignment="1">
      <alignment vertical="center"/>
    </xf>
    <xf numFmtId="10" fontId="270" fillId="0" borderId="0" xfId="2" applyNumberFormat="1" applyFont="1" applyFill="1" applyAlignment="1">
      <alignment vertical="center"/>
    </xf>
    <xf numFmtId="172" fontId="270" fillId="0" borderId="0" xfId="0" applyNumberFormat="1" applyFont="1" applyAlignment="1">
      <alignment vertical="center"/>
    </xf>
    <xf numFmtId="0" fontId="270" fillId="0" borderId="0" xfId="0" applyFont="1" applyAlignment="1">
      <alignment vertical="center"/>
    </xf>
    <xf numFmtId="168" fontId="270" fillId="0" borderId="0" xfId="1" applyFont="1" applyAlignment="1">
      <alignment vertical="center"/>
    </xf>
    <xf numFmtId="168" fontId="270" fillId="0" borderId="0" xfId="1" applyFont="1" applyFill="1" applyBorder="1" applyAlignment="1">
      <alignment horizontal="right" vertical="center" wrapText="1"/>
    </xf>
    <xf numFmtId="179" fontId="270" fillId="0" borderId="0" xfId="0" applyNumberFormat="1" applyFont="1" applyAlignment="1">
      <alignment vertical="center"/>
    </xf>
    <xf numFmtId="168" fontId="270" fillId="0" borderId="0" xfId="1" applyFont="1" applyFill="1" applyAlignment="1">
      <alignment vertical="center"/>
    </xf>
    <xf numFmtId="168" fontId="270" fillId="0" borderId="0" xfId="1" applyFont="1" applyFill="1" applyBorder="1" applyAlignment="1">
      <alignment vertical="center"/>
    </xf>
    <xf numFmtId="168" fontId="270" fillId="0" borderId="0" xfId="0" applyNumberFormat="1" applyFont="1" applyAlignment="1">
      <alignment vertical="center"/>
    </xf>
    <xf numFmtId="0" fontId="282" fillId="0" borderId="0" xfId="0" applyFont="1" applyAlignment="1">
      <alignment vertical="center"/>
    </xf>
    <xf numFmtId="189" fontId="270" fillId="0" borderId="0" xfId="0" applyNumberFormat="1" applyFont="1" applyAlignment="1">
      <alignment vertical="center"/>
    </xf>
    <xf numFmtId="173" fontId="270" fillId="0" borderId="0" xfId="6" applyNumberFormat="1" applyFont="1" applyFill="1" applyBorder="1" applyAlignment="1">
      <alignment horizontal="center" vertical="center"/>
    </xf>
    <xf numFmtId="49" fontId="282" fillId="0" borderId="0" xfId="0" applyNumberFormat="1" applyFont="1" applyAlignment="1">
      <alignment vertical="center"/>
    </xf>
    <xf numFmtId="0" fontId="282" fillId="0" borderId="0" xfId="0" applyFont="1" applyAlignment="1">
      <alignment horizontal="center" vertical="center"/>
    </xf>
    <xf numFmtId="0" fontId="270" fillId="0" borderId="0" xfId="13" applyFont="1" applyAlignment="1">
      <alignment horizontal="right" vertical="center" wrapText="1"/>
    </xf>
    <xf numFmtId="169" fontId="270" fillId="0" borderId="0" xfId="1" applyNumberFormat="1" applyFont="1" applyFill="1" applyBorder="1" applyAlignment="1">
      <alignment vertical="center"/>
    </xf>
    <xf numFmtId="0" fontId="270" fillId="0" borderId="0" xfId="0" applyFont="1" applyAlignment="1">
      <alignment vertical="center" wrapText="1"/>
    </xf>
    <xf numFmtId="4" fontId="270" fillId="0" borderId="0" xfId="0" applyNumberFormat="1" applyFont="1" applyAlignment="1">
      <alignment horizontal="center" vertical="center"/>
    </xf>
    <xf numFmtId="189" fontId="270" fillId="0" borderId="0" xfId="0" applyNumberFormat="1" applyFont="1" applyAlignment="1">
      <alignment horizontal="center" vertical="center"/>
    </xf>
    <xf numFmtId="176" fontId="270" fillId="0" borderId="0" xfId="0" applyNumberFormat="1" applyFont="1" applyAlignment="1">
      <alignment horizontal="left" vertical="center"/>
    </xf>
    <xf numFmtId="3" fontId="282" fillId="0" borderId="0" xfId="1" applyNumberFormat="1" applyFont="1" applyFill="1" applyBorder="1" applyAlignment="1">
      <alignment horizontal="left" vertical="center" wrapText="1"/>
    </xf>
    <xf numFmtId="0" fontId="275" fillId="0" borderId="0" xfId="0" applyFont="1" applyAlignment="1">
      <alignment vertical="center"/>
    </xf>
    <xf numFmtId="0" fontId="282" fillId="0" borderId="1" xfId="0" applyFont="1" applyBorder="1" applyAlignment="1">
      <alignment horizontal="centerContinuous" vertical="center"/>
    </xf>
    <xf numFmtId="49" fontId="270" fillId="0" borderId="0" xfId="0" applyNumberFormat="1" applyFont="1" applyAlignment="1">
      <alignment horizontal="center" vertical="center" wrapText="1"/>
    </xf>
    <xf numFmtId="49" fontId="274" fillId="2" borderId="0" xfId="0" applyNumberFormat="1" applyFont="1" applyFill="1" applyAlignment="1">
      <alignment horizontal="center" vertical="center"/>
    </xf>
    <xf numFmtId="0" fontId="282" fillId="0" borderId="1" xfId="0" applyFont="1" applyBorder="1" applyAlignment="1">
      <alignment horizontal="center" vertical="center" wrapText="1"/>
    </xf>
    <xf numFmtId="0" fontId="270" fillId="0" borderId="0" xfId="0" applyFont="1" applyAlignment="1">
      <alignment horizontal="center" vertical="center" wrapText="1"/>
    </xf>
    <xf numFmtId="177" fontId="270" fillId="0" borderId="0" xfId="0" applyNumberFormat="1" applyFont="1" applyAlignment="1">
      <alignment horizontal="center" vertical="center"/>
    </xf>
    <xf numFmtId="177" fontId="282" fillId="0" borderId="1" xfId="0" applyNumberFormat="1" applyFont="1" applyBorder="1" applyAlignment="1">
      <alignment horizontal="centerContinuous" vertical="center"/>
    </xf>
    <xf numFmtId="0" fontId="270" fillId="0" borderId="0" xfId="0" applyFont="1"/>
    <xf numFmtId="194" fontId="270" fillId="0" borderId="0" xfId="5" applyNumberFormat="1" applyFont="1" applyFill="1" applyAlignment="1">
      <alignment vertical="center" wrapText="1"/>
    </xf>
    <xf numFmtId="49" fontId="270" fillId="0" borderId="0" xfId="0" applyNumberFormat="1" applyFont="1" applyAlignment="1">
      <alignment vertical="center" wrapText="1"/>
    </xf>
    <xf numFmtId="176" fontId="270" fillId="0" borderId="0" xfId="0" applyNumberFormat="1" applyFont="1" applyAlignment="1">
      <alignment horizontal="center" vertical="center" wrapText="1"/>
    </xf>
    <xf numFmtId="168" fontId="270" fillId="0" borderId="0" xfId="1" applyFont="1" applyFill="1" applyAlignment="1">
      <alignment horizontal="center" vertical="center" wrapText="1"/>
    </xf>
    <xf numFmtId="172" fontId="270" fillId="0" borderId="0" xfId="0" applyNumberFormat="1" applyFont="1" applyAlignment="1">
      <alignment horizontal="center" vertical="center"/>
    </xf>
    <xf numFmtId="0" fontId="276" fillId="0" borderId="1" xfId="12" applyFont="1" applyBorder="1" applyAlignment="1">
      <alignment horizontal="center" vertical="center" wrapText="1"/>
    </xf>
    <xf numFmtId="49" fontId="282" fillId="0" borderId="0" xfId="0" applyNumberFormat="1" applyFont="1" applyAlignment="1">
      <alignment horizontal="center" vertical="center" wrapText="1"/>
    </xf>
    <xf numFmtId="168" fontId="273" fillId="4" borderId="1" xfId="1" applyFont="1" applyFill="1" applyBorder="1" applyAlignment="1">
      <alignment horizontal="right" vertical="center" wrapText="1"/>
    </xf>
    <xf numFmtId="10" fontId="273" fillId="4" borderId="1" xfId="2" applyNumberFormat="1" applyFont="1" applyFill="1" applyBorder="1" applyAlignment="1">
      <alignment horizontal="center" vertical="center" wrapText="1"/>
    </xf>
    <xf numFmtId="0" fontId="271" fillId="4" borderId="1" xfId="13" applyFont="1" applyFill="1" applyBorder="1" applyAlignment="1">
      <alignment vertical="center" wrapText="1"/>
    </xf>
    <xf numFmtId="0" fontId="272" fillId="2" borderId="1" xfId="13" applyFont="1" applyFill="1" applyBorder="1" applyAlignment="1">
      <alignment horizontal="center" vertical="center" wrapText="1"/>
    </xf>
    <xf numFmtId="0" fontId="276" fillId="0" borderId="5" xfId="12" applyFont="1" applyBorder="1" applyAlignment="1">
      <alignment horizontal="center" vertical="center" wrapText="1"/>
    </xf>
    <xf numFmtId="0" fontId="276" fillId="0" borderId="20" xfId="12" applyFont="1" applyBorder="1" applyAlignment="1">
      <alignment horizontal="center" vertical="center" wrapText="1"/>
    </xf>
    <xf numFmtId="168" fontId="281" fillId="0" borderId="0" xfId="1" applyFont="1" applyFill="1" applyAlignment="1">
      <alignment horizontal="center" vertical="center" wrapText="1"/>
    </xf>
    <xf numFmtId="168" fontId="281" fillId="0" borderId="0" xfId="1" applyFont="1" applyFill="1" applyBorder="1" applyAlignment="1">
      <alignment horizontal="center" vertical="center" wrapText="1"/>
    </xf>
    <xf numFmtId="182" fontId="281" fillId="0" borderId="0" xfId="2" applyNumberFormat="1" applyFont="1" applyFill="1" applyBorder="1" applyAlignment="1">
      <alignment horizontal="center" vertical="center" wrapText="1"/>
    </xf>
    <xf numFmtId="168" fontId="287" fillId="0" borderId="0" xfId="1" applyFont="1" applyFill="1" applyBorder="1" applyAlignment="1">
      <alignment horizontal="center" vertical="center" wrapText="1"/>
    </xf>
    <xf numFmtId="0" fontId="287" fillId="0" borderId="0" xfId="0" applyFont="1" applyAlignment="1">
      <alignment horizontal="center" vertical="center" wrapText="1"/>
    </xf>
    <xf numFmtId="0" fontId="287" fillId="0" borderId="1" xfId="0" applyFont="1" applyBorder="1" applyAlignment="1">
      <alignment horizontal="center" vertical="center" wrapText="1"/>
    </xf>
    <xf numFmtId="3" fontId="287" fillId="0" borderId="0" xfId="0" applyNumberFormat="1" applyFont="1" applyAlignment="1">
      <alignment horizontal="center" vertical="center" wrapText="1"/>
    </xf>
    <xf numFmtId="181" fontId="281" fillId="0" borderId="20" xfId="0" applyNumberFormat="1" applyFont="1" applyBorder="1" applyAlignment="1">
      <alignment horizontal="left" vertical="center" wrapText="1"/>
    </xf>
    <xf numFmtId="3" fontId="281" fillId="0" borderId="20" xfId="1" applyNumberFormat="1" applyFont="1" applyFill="1" applyBorder="1" applyAlignment="1">
      <alignment horizontal="center" vertical="center" wrapText="1"/>
    </xf>
    <xf numFmtId="183" fontId="281" fillId="0" borderId="20" xfId="1" applyNumberFormat="1" applyFont="1" applyFill="1" applyBorder="1" applyAlignment="1">
      <alignment horizontal="center" vertical="center" wrapText="1"/>
    </xf>
    <xf numFmtId="184" fontId="281" fillId="0" borderId="20" xfId="0" applyNumberFormat="1" applyFont="1" applyBorder="1" applyAlignment="1">
      <alignment horizontal="center" vertical="center" wrapText="1"/>
    </xf>
    <xf numFmtId="185" fontId="281" fillId="0" borderId="1" xfId="2" applyNumberFormat="1" applyFont="1" applyFill="1" applyBorder="1" applyAlignment="1">
      <alignment horizontal="center" vertical="center" wrapText="1"/>
    </xf>
    <xf numFmtId="186" fontId="281" fillId="0" borderId="1" xfId="2" applyNumberFormat="1" applyFont="1" applyFill="1" applyBorder="1" applyAlignment="1">
      <alignment horizontal="center" vertical="center" wrapText="1"/>
    </xf>
    <xf numFmtId="181" fontId="281" fillId="0" borderId="1" xfId="0" applyNumberFormat="1" applyFont="1" applyBorder="1" applyAlignment="1">
      <alignment horizontal="left" vertical="center" wrapText="1"/>
    </xf>
    <xf numFmtId="183" fontId="281" fillId="0" borderId="0" xfId="0" applyNumberFormat="1" applyFont="1" applyAlignment="1">
      <alignment horizontal="center" vertical="center" wrapText="1"/>
    </xf>
    <xf numFmtId="185" fontId="287" fillId="0" borderId="0" xfId="2" applyNumberFormat="1" applyFont="1" applyFill="1" applyBorder="1" applyAlignment="1">
      <alignment horizontal="center" vertical="center" wrapText="1"/>
    </xf>
    <xf numFmtId="186" fontId="287" fillId="0" borderId="0" xfId="2" applyNumberFormat="1" applyFont="1" applyFill="1" applyBorder="1" applyAlignment="1">
      <alignment horizontal="center" vertical="center" wrapText="1"/>
    </xf>
    <xf numFmtId="181" fontId="281" fillId="0" borderId="0" xfId="0" applyNumberFormat="1" applyFont="1" applyAlignment="1">
      <alignment horizontal="center" vertical="center" wrapText="1"/>
    </xf>
    <xf numFmtId="3" fontId="281" fillId="0" borderId="0" xfId="1" applyNumberFormat="1" applyFont="1" applyFill="1" applyBorder="1" applyAlignment="1">
      <alignment horizontal="center" vertical="center" wrapText="1"/>
    </xf>
    <xf numFmtId="187" fontId="281" fillId="0" borderId="0" xfId="1" applyNumberFormat="1" applyFont="1" applyFill="1" applyBorder="1" applyAlignment="1">
      <alignment horizontal="center" vertical="center" wrapText="1"/>
    </xf>
    <xf numFmtId="184" fontId="281" fillId="0" borderId="0" xfId="0" applyNumberFormat="1" applyFont="1" applyAlignment="1">
      <alignment horizontal="center" vertical="center" wrapText="1"/>
    </xf>
    <xf numFmtId="181" fontId="281" fillId="0" borderId="1" xfId="0" applyNumberFormat="1" applyFont="1" applyBorder="1" applyAlignment="1">
      <alignment horizontal="center" vertical="center" wrapText="1"/>
    </xf>
    <xf numFmtId="3" fontId="281" fillId="0" borderId="1" xfId="1" applyNumberFormat="1" applyFont="1" applyFill="1" applyBorder="1" applyAlignment="1">
      <alignment horizontal="center" vertical="center" wrapText="1"/>
    </xf>
    <xf numFmtId="183" fontId="281" fillId="0" borderId="1" xfId="1" applyNumberFormat="1" applyFont="1" applyFill="1" applyBorder="1" applyAlignment="1">
      <alignment horizontal="center" vertical="center" wrapText="1"/>
    </xf>
    <xf numFmtId="184" fontId="281" fillId="0" borderId="1" xfId="0" applyNumberFormat="1" applyFont="1" applyBorder="1" applyAlignment="1">
      <alignment horizontal="center" vertical="center" wrapText="1"/>
    </xf>
    <xf numFmtId="3" fontId="287" fillId="0" borderId="1" xfId="1" applyNumberFormat="1" applyFont="1" applyFill="1" applyBorder="1" applyAlignment="1">
      <alignment horizontal="center" vertical="center" wrapText="1"/>
    </xf>
    <xf numFmtId="3" fontId="287" fillId="0" borderId="0" xfId="1" applyNumberFormat="1" applyFont="1" applyFill="1" applyBorder="1" applyAlignment="1">
      <alignment horizontal="center" vertical="center" wrapText="1"/>
    </xf>
    <xf numFmtId="183" fontId="287" fillId="0" borderId="0" xfId="1" applyNumberFormat="1" applyFont="1" applyFill="1" applyBorder="1" applyAlignment="1">
      <alignment horizontal="center" vertical="center" wrapText="1"/>
    </xf>
    <xf numFmtId="184" fontId="287" fillId="0" borderId="0" xfId="0" applyNumberFormat="1" applyFont="1" applyAlignment="1">
      <alignment horizontal="center" vertical="center" wrapText="1"/>
    </xf>
    <xf numFmtId="188" fontId="287" fillId="0" borderId="1" xfId="0" applyNumberFormat="1" applyFont="1" applyBorder="1" applyAlignment="1">
      <alignment horizontal="center" vertical="center" wrapText="1"/>
    </xf>
    <xf numFmtId="14" fontId="287" fillId="0" borderId="0" xfId="0" applyNumberFormat="1" applyFont="1" applyAlignment="1">
      <alignment horizontal="center" vertical="center" wrapText="1"/>
    </xf>
    <xf numFmtId="183" fontId="281" fillId="0" borderId="0" xfId="1" applyNumberFormat="1" applyFont="1" applyFill="1" applyBorder="1" applyAlignment="1">
      <alignment horizontal="center" vertical="center" wrapText="1"/>
    </xf>
    <xf numFmtId="184" fontId="287" fillId="0" borderId="34" xfId="0" applyNumberFormat="1" applyFont="1" applyBorder="1" applyAlignment="1">
      <alignment horizontal="center" vertical="center" wrapText="1"/>
    </xf>
    <xf numFmtId="182" fontId="287" fillId="0" borderId="34" xfId="2" applyNumberFormat="1" applyFont="1" applyFill="1" applyBorder="1" applyAlignment="1">
      <alignment horizontal="center" vertical="center" wrapText="1"/>
    </xf>
    <xf numFmtId="182" fontId="287" fillId="0" borderId="0" xfId="2" applyNumberFormat="1" applyFont="1" applyFill="1" applyBorder="1" applyAlignment="1">
      <alignment horizontal="center" vertical="center" wrapText="1"/>
    </xf>
    <xf numFmtId="168" fontId="281" fillId="0" borderId="0" xfId="0" applyNumberFormat="1" applyFont="1" applyAlignment="1">
      <alignment horizontal="center" vertical="center" wrapText="1"/>
    </xf>
    <xf numFmtId="185" fontId="281" fillId="0" borderId="0" xfId="2" applyNumberFormat="1" applyFont="1" applyFill="1" applyBorder="1" applyAlignment="1">
      <alignment horizontal="center" vertical="center" wrapText="1"/>
    </xf>
    <xf numFmtId="4" fontId="281" fillId="0" borderId="0" xfId="0" applyNumberFormat="1" applyFont="1" applyAlignment="1">
      <alignment horizontal="center" vertical="center" wrapText="1"/>
    </xf>
    <xf numFmtId="3" fontId="287" fillId="0" borderId="0" xfId="5" applyNumberFormat="1" applyFont="1" applyFill="1" applyBorder="1" applyAlignment="1">
      <alignment horizontal="center" vertical="center" wrapText="1"/>
    </xf>
    <xf numFmtId="183" fontId="281" fillId="0" borderId="1" xfId="0" applyNumberFormat="1" applyFont="1" applyBorder="1" applyAlignment="1">
      <alignment horizontal="center" vertical="center" wrapText="1"/>
    </xf>
    <xf numFmtId="49" fontId="270" fillId="0" borderId="0" xfId="0" applyNumberFormat="1" applyFont="1" applyAlignment="1">
      <alignment horizontal="center" vertical="center"/>
    </xf>
    <xf numFmtId="167" fontId="270" fillId="0" borderId="0" xfId="0" applyNumberFormat="1" applyFont="1" applyAlignment="1">
      <alignment horizontal="center" vertical="center"/>
    </xf>
    <xf numFmtId="0" fontId="282" fillId="0" borderId="0" xfId="0" applyFont="1" applyAlignment="1">
      <alignment horizontal="center" vertical="center" wrapText="1"/>
    </xf>
    <xf numFmtId="0" fontId="309" fillId="0" borderId="0" xfId="4" applyFont="1" applyAlignment="1">
      <alignment vertical="center" wrapText="1"/>
    </xf>
    <xf numFmtId="4" fontId="270" fillId="0" borderId="0" xfId="0" applyNumberFormat="1" applyFont="1" applyAlignment="1">
      <alignment vertical="center" wrapText="1"/>
    </xf>
    <xf numFmtId="1" fontId="270" fillId="0" borderId="1" xfId="0" applyNumberFormat="1" applyFont="1" applyBorder="1" applyAlignment="1">
      <alignment horizontal="center" vertical="center" wrapText="1"/>
    </xf>
    <xf numFmtId="173" fontId="270" fillId="0" borderId="1" xfId="2" applyNumberFormat="1" applyFont="1" applyFill="1" applyBorder="1" applyAlignment="1">
      <alignment horizontal="center" vertical="center" wrapText="1"/>
    </xf>
    <xf numFmtId="1" fontId="282" fillId="0" borderId="1" xfId="0" applyNumberFormat="1" applyFont="1" applyBorder="1" applyAlignment="1">
      <alignment horizontal="center" vertical="center" wrapText="1"/>
    </xf>
    <xf numFmtId="173" fontId="282" fillId="0" borderId="1" xfId="2" applyNumberFormat="1" applyFont="1" applyFill="1" applyBorder="1" applyAlignment="1">
      <alignment horizontal="center" vertical="center" wrapText="1"/>
    </xf>
    <xf numFmtId="0" fontId="309" fillId="0" borderId="0" xfId="0" applyFont="1" applyAlignment="1">
      <alignment vertical="center"/>
    </xf>
    <xf numFmtId="0" fontId="309" fillId="0" borderId="0" xfId="0" applyFont="1" applyAlignment="1">
      <alignment horizontal="left" vertical="center"/>
    </xf>
    <xf numFmtId="4" fontId="309" fillId="0" borderId="0" xfId="0" applyNumberFormat="1" applyFont="1" applyAlignment="1">
      <alignment vertical="center"/>
    </xf>
    <xf numFmtId="0" fontId="309" fillId="0" borderId="0" xfId="0" applyFont="1" applyAlignment="1">
      <alignment horizontal="center" vertical="center"/>
    </xf>
    <xf numFmtId="0" fontId="309" fillId="0" borderId="0" xfId="13" applyFont="1" applyAlignment="1">
      <alignment horizontal="right" vertical="center" wrapText="1"/>
    </xf>
    <xf numFmtId="0" fontId="270" fillId="0" borderId="1" xfId="0" applyFont="1" applyBorder="1" applyAlignment="1">
      <alignment horizontal="left" vertical="center" wrapText="1"/>
    </xf>
    <xf numFmtId="0" fontId="270" fillId="0" borderId="0" xfId="0" applyFont="1" applyProtection="1">
      <protection hidden="1"/>
    </xf>
    <xf numFmtId="0" fontId="270" fillId="0" borderId="41" xfId="0" applyFont="1" applyBorder="1"/>
    <xf numFmtId="172" fontId="270" fillId="0" borderId="0" xfId="27" applyNumberFormat="1" applyFont="1" applyAlignment="1">
      <alignment horizontal="center" vertical="center" wrapText="1"/>
    </xf>
    <xf numFmtId="198" fontId="270" fillId="0" borderId="0" xfId="1" applyNumberFormat="1" applyFont="1" applyFill="1" applyAlignment="1">
      <alignment vertical="center"/>
    </xf>
    <xf numFmtId="10" fontId="273" fillId="2" borderId="1" xfId="2" applyNumberFormat="1" applyFont="1" applyFill="1" applyBorder="1" applyAlignment="1">
      <alignment horizontal="center" vertical="center" wrapText="1"/>
    </xf>
    <xf numFmtId="168" fontId="273" fillId="2" borderId="0" xfId="1" applyFont="1" applyFill="1" applyAlignment="1">
      <alignment vertical="center"/>
    </xf>
    <xf numFmtId="1" fontId="274" fillId="2" borderId="1" xfId="0" applyNumberFormat="1" applyFont="1" applyFill="1" applyBorder="1" applyAlignment="1">
      <alignment horizontal="center" vertical="center" wrapText="1"/>
    </xf>
    <xf numFmtId="168" fontId="271" fillId="2" borderId="5" xfId="1" applyFont="1" applyFill="1" applyBorder="1" applyAlignment="1">
      <alignment vertical="center" wrapText="1"/>
    </xf>
    <xf numFmtId="1" fontId="273" fillId="2" borderId="1" xfId="0" applyNumberFormat="1" applyFont="1" applyFill="1" applyBorder="1" applyAlignment="1">
      <alignment horizontal="center" vertical="center" wrapText="1"/>
    </xf>
    <xf numFmtId="0" fontId="273" fillId="2" borderId="0" xfId="0" applyFont="1" applyFill="1" applyAlignment="1">
      <alignment vertical="center"/>
    </xf>
    <xf numFmtId="168" fontId="274" fillId="2" borderId="5" xfId="1" applyFont="1" applyFill="1" applyBorder="1" applyAlignment="1">
      <alignment horizontal="right" vertical="center" wrapText="1"/>
    </xf>
    <xf numFmtId="0" fontId="271" fillId="2" borderId="1" xfId="13" applyFont="1" applyFill="1" applyBorder="1" applyAlignment="1">
      <alignment vertical="center" wrapText="1"/>
    </xf>
    <xf numFmtId="0" fontId="281" fillId="2" borderId="0" xfId="4" applyFont="1" applyFill="1" applyAlignment="1">
      <alignment vertical="center" wrapText="1"/>
    </xf>
    <xf numFmtId="194" fontId="270" fillId="0" borderId="0" xfId="0" applyNumberFormat="1" applyFont="1" applyAlignment="1">
      <alignment horizontal="center" vertical="center"/>
    </xf>
    <xf numFmtId="197" fontId="270" fillId="0" borderId="0" xfId="0" applyNumberFormat="1" applyFont="1" applyAlignment="1">
      <alignment vertical="center"/>
    </xf>
    <xf numFmtId="168" fontId="270" fillId="0" borderId="0" xfId="1" applyFont="1" applyFill="1" applyAlignment="1">
      <alignment horizontal="centerContinuous" vertical="center"/>
    </xf>
    <xf numFmtId="191" fontId="270" fillId="0" borderId="0" xfId="1" applyNumberFormat="1" applyFont="1" applyFill="1" applyAlignment="1">
      <alignment vertical="center"/>
    </xf>
    <xf numFmtId="173" fontId="270" fillId="0" borderId="0" xfId="2" applyNumberFormat="1" applyFont="1" applyFill="1" applyAlignment="1">
      <alignment horizontal="left" vertical="center"/>
    </xf>
    <xf numFmtId="194" fontId="270" fillId="0" borderId="0" xfId="0" applyNumberFormat="1" applyFont="1" applyAlignment="1">
      <alignment horizontal="left" vertical="center"/>
    </xf>
    <xf numFmtId="9" fontId="270" fillId="0" borderId="0" xfId="2" applyFont="1" applyFill="1" applyAlignment="1">
      <alignment vertical="center"/>
    </xf>
    <xf numFmtId="3" fontId="270" fillId="0" borderId="0" xfId="4" applyNumberFormat="1" applyFont="1" applyAlignment="1">
      <alignment horizontal="left" vertical="center"/>
    </xf>
    <xf numFmtId="176" fontId="270" fillId="0" borderId="0" xfId="0" applyNumberFormat="1" applyFont="1" applyAlignment="1">
      <alignment vertical="center"/>
    </xf>
    <xf numFmtId="3" fontId="270" fillId="0" borderId="0" xfId="0" applyNumberFormat="1" applyFont="1" applyAlignment="1">
      <alignment horizontal="left" vertical="center"/>
    </xf>
    <xf numFmtId="2" fontId="270" fillId="0" borderId="0" xfId="0" applyNumberFormat="1" applyFont="1" applyAlignment="1">
      <alignment vertical="center"/>
    </xf>
    <xf numFmtId="179" fontId="270" fillId="0" borderId="1" xfId="0" applyNumberFormat="1" applyFont="1" applyBorder="1" applyAlignment="1">
      <alignment horizontal="center" vertical="center" wrapText="1"/>
    </xf>
    <xf numFmtId="168" fontId="270" fillId="0" borderId="0" xfId="1" applyFont="1" applyFill="1" applyAlignment="1">
      <alignment vertical="center" wrapText="1"/>
    </xf>
    <xf numFmtId="1" fontId="270" fillId="0" borderId="0" xfId="0" applyNumberFormat="1" applyFont="1" applyAlignment="1">
      <alignment vertical="center"/>
    </xf>
    <xf numFmtId="0" fontId="282" fillId="0" borderId="0" xfId="0" applyFont="1" applyAlignment="1">
      <alignment horizontal="right" vertical="center"/>
    </xf>
    <xf numFmtId="168" fontId="282" fillId="0" borderId="0" xfId="1" applyFont="1" applyFill="1" applyBorder="1" applyAlignment="1">
      <alignment vertical="center"/>
    </xf>
    <xf numFmtId="168" fontId="270" fillId="0" borderId="0" xfId="0" applyNumberFormat="1" applyFont="1" applyAlignment="1">
      <alignment horizontal="center" vertical="center"/>
    </xf>
    <xf numFmtId="168" fontId="270" fillId="0" borderId="0" xfId="0" applyNumberFormat="1" applyFont="1" applyAlignment="1">
      <alignment horizontal="left" vertical="center"/>
    </xf>
    <xf numFmtId="2" fontId="270" fillId="0" borderId="0" xfId="0" applyNumberFormat="1" applyFont="1" applyAlignment="1">
      <alignment horizontal="left" vertical="center" indent="3"/>
    </xf>
    <xf numFmtId="180" fontId="270" fillId="0" borderId="0" xfId="0" applyNumberFormat="1" applyFont="1" applyAlignment="1">
      <alignment vertical="center"/>
    </xf>
    <xf numFmtId="167" fontId="270" fillId="0" borderId="0" xfId="0" applyNumberFormat="1" applyFont="1" applyAlignment="1">
      <alignment horizontal="center" vertical="center" wrapText="1"/>
    </xf>
    <xf numFmtId="175" fontId="282" fillId="0" borderId="0" xfId="0" applyNumberFormat="1" applyFont="1" applyAlignment="1">
      <alignment horizontal="center" vertical="center" wrapText="1"/>
    </xf>
    <xf numFmtId="175" fontId="282" fillId="0" borderId="0" xfId="0" applyNumberFormat="1" applyFont="1" applyAlignment="1">
      <alignment horizontal="left" vertical="center"/>
    </xf>
    <xf numFmtId="178" fontId="282" fillId="0" borderId="0" xfId="0" applyNumberFormat="1" applyFont="1" applyAlignment="1">
      <alignment horizontal="left" vertical="center"/>
    </xf>
    <xf numFmtId="178" fontId="282" fillId="0" borderId="0" xfId="0" applyNumberFormat="1" applyFont="1" applyAlignment="1">
      <alignment vertical="center"/>
    </xf>
    <xf numFmtId="166" fontId="282" fillId="0" borderId="0" xfId="0" applyNumberFormat="1" applyFont="1" applyAlignment="1">
      <alignment vertical="center"/>
    </xf>
    <xf numFmtId="166" fontId="282" fillId="0" borderId="0" xfId="0" applyNumberFormat="1" applyFont="1" applyAlignment="1">
      <alignment horizontal="left" vertical="center"/>
    </xf>
    <xf numFmtId="173" fontId="270" fillId="0" borderId="0" xfId="0" applyNumberFormat="1" applyFont="1" applyAlignment="1">
      <alignment vertical="center" wrapText="1"/>
    </xf>
    <xf numFmtId="0" fontId="282" fillId="0" borderId="0" xfId="0" applyFont="1" applyAlignment="1">
      <alignment horizontal="left" vertical="center"/>
    </xf>
    <xf numFmtId="0" fontId="282" fillId="0" borderId="1" xfId="35072" applyFont="1" applyBorder="1" applyAlignment="1">
      <alignment vertical="center"/>
    </xf>
    <xf numFmtId="0" fontId="270" fillId="0" borderId="1" xfId="35072" applyFont="1" applyBorder="1" applyAlignment="1">
      <alignment vertical="center"/>
    </xf>
    <xf numFmtId="0" fontId="270" fillId="0" borderId="0" xfId="35067" applyFont="1" applyAlignment="1">
      <alignment horizontal="center"/>
    </xf>
    <xf numFmtId="0" fontId="270" fillId="0" borderId="0" xfId="35067" applyFont="1" applyAlignment="1">
      <alignment horizontal="right" wrapText="1"/>
    </xf>
    <xf numFmtId="0" fontId="270" fillId="0" borderId="0" xfId="35073" applyFont="1"/>
    <xf numFmtId="168" fontId="270" fillId="0" borderId="0" xfId="35074" applyFont="1" applyFill="1"/>
    <xf numFmtId="0" fontId="270" fillId="0" borderId="0" xfId="35073" applyFont="1" applyAlignment="1">
      <alignment horizontal="center"/>
    </xf>
    <xf numFmtId="0" fontId="270" fillId="0" borderId="0" xfId="35076" applyFont="1" applyFill="1" applyBorder="1" applyAlignment="1">
      <alignment horizontal="center" vertical="center" wrapText="1"/>
    </xf>
    <xf numFmtId="167" fontId="270" fillId="0" borderId="0" xfId="35076" applyNumberFormat="1" applyFont="1" applyFill="1" applyAlignment="1">
      <alignment vertical="center"/>
    </xf>
    <xf numFmtId="167" fontId="270" fillId="0" borderId="0" xfId="35076" applyNumberFormat="1" applyFont="1" applyFill="1" applyAlignment="1">
      <alignment horizontal="center" vertical="center" wrapText="1"/>
    </xf>
    <xf numFmtId="179" fontId="270" fillId="0" borderId="0" xfId="35076" applyNumberFormat="1" applyFont="1" applyFill="1" applyBorder="1" applyAlignment="1">
      <alignment horizontal="center" vertical="center" wrapText="1"/>
    </xf>
    <xf numFmtId="167" fontId="270" fillId="0" borderId="0" xfId="35076" applyNumberFormat="1" applyFont="1" applyFill="1" applyBorder="1" applyAlignment="1">
      <alignment horizontal="center" vertical="center" wrapText="1"/>
    </xf>
    <xf numFmtId="175" fontId="282" fillId="0" borderId="39" xfId="0" applyNumberFormat="1" applyFont="1" applyBorder="1" applyAlignment="1">
      <alignment horizontal="center" vertical="center" wrapText="1"/>
    </xf>
    <xf numFmtId="0" fontId="270" fillId="0" borderId="1" xfId="0" applyFont="1" applyBorder="1" applyAlignment="1">
      <alignment horizontal="justify" vertical="center"/>
    </xf>
    <xf numFmtId="0" fontId="282" fillId="0" borderId="1" xfId="0" applyFont="1" applyBorder="1" applyAlignment="1">
      <alignment horizontal="justify" vertical="center"/>
    </xf>
    <xf numFmtId="198" fontId="270" fillId="0" borderId="0" xfId="1" applyNumberFormat="1" applyFont="1" applyFill="1" applyAlignment="1">
      <alignment horizontal="center" vertical="center" wrapText="1"/>
    </xf>
    <xf numFmtId="0" fontId="281" fillId="0" borderId="0" xfId="0" applyFont="1" applyAlignment="1">
      <alignment horizontal="center" vertical="center" wrapText="1"/>
    </xf>
    <xf numFmtId="0" fontId="0" fillId="0" borderId="35" xfId="0" applyBorder="1" applyAlignment="1">
      <alignment horizontal="left"/>
    </xf>
    <xf numFmtId="168" fontId="287" fillId="0" borderId="0" xfId="0" applyNumberFormat="1" applyFont="1" applyAlignment="1">
      <alignment horizontal="center" vertical="center" wrapText="1"/>
    </xf>
    <xf numFmtId="0" fontId="160" fillId="0" borderId="0" xfId="35088" applyFill="1" applyAlignment="1">
      <alignment vertical="center"/>
    </xf>
    <xf numFmtId="167" fontId="273" fillId="0" borderId="0" xfId="35088" applyNumberFormat="1" applyFont="1" applyFill="1" applyAlignment="1">
      <alignment vertical="center"/>
    </xf>
    <xf numFmtId="0" fontId="273" fillId="0" borderId="0" xfId="35088" applyFont="1" applyFill="1" applyAlignment="1">
      <alignment vertical="center"/>
    </xf>
    <xf numFmtId="179" fontId="273" fillId="0" borderId="0" xfId="35088" applyNumberFormat="1" applyFont="1" applyFill="1" applyBorder="1" applyAlignment="1">
      <alignment vertical="center"/>
    </xf>
    <xf numFmtId="195" fontId="273" fillId="0" borderId="0" xfId="35088" applyNumberFormat="1" applyFont="1" applyFill="1" applyAlignment="1">
      <alignment vertical="center"/>
    </xf>
    <xf numFmtId="172" fontId="160" fillId="0" borderId="0" xfId="35088" applyNumberFormat="1" applyFill="1" applyAlignment="1">
      <alignment vertical="center"/>
    </xf>
    <xf numFmtId="0" fontId="160" fillId="0" borderId="0" xfId="35089"/>
    <xf numFmtId="175" fontId="160" fillId="0" borderId="0" xfId="35089" applyNumberFormat="1" applyAlignment="1">
      <alignment vertical="center"/>
    </xf>
    <xf numFmtId="0" fontId="317" fillId="0" borderId="0" xfId="35089" applyFont="1" applyAlignment="1">
      <alignment vertical="center"/>
    </xf>
    <xf numFmtId="0" fontId="274" fillId="0" borderId="0" xfId="35088" applyFont="1" applyFill="1" applyAlignment="1">
      <alignment vertical="center"/>
    </xf>
    <xf numFmtId="0" fontId="266" fillId="29" borderId="21" xfId="35095" applyFont="1" applyFill="1" applyBorder="1" applyAlignment="1">
      <alignment horizontal="center"/>
    </xf>
    <xf numFmtId="0" fontId="266" fillId="0" borderId="40" xfId="35095" applyFont="1" applyBorder="1" applyAlignment="1">
      <alignment wrapText="1"/>
    </xf>
    <xf numFmtId="0" fontId="266" fillId="0" borderId="40" xfId="35095" applyFont="1" applyBorder="1" applyAlignment="1">
      <alignment horizontal="right" wrapText="1"/>
    </xf>
    <xf numFmtId="1" fontId="270" fillId="0" borderId="0" xfId="0" applyNumberFormat="1" applyFont="1" applyAlignment="1">
      <alignment horizontal="center" vertical="center"/>
    </xf>
    <xf numFmtId="200" fontId="282"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72" fillId="2" borderId="18" xfId="13" applyFont="1" applyFill="1" applyBorder="1" applyAlignment="1">
      <alignment horizontal="center" vertical="center" wrapText="1"/>
    </xf>
    <xf numFmtId="1" fontId="274" fillId="2" borderId="18" xfId="0" applyNumberFormat="1" applyFont="1" applyFill="1" applyBorder="1" applyAlignment="1">
      <alignment horizontal="center" vertical="center" wrapText="1"/>
    </xf>
    <xf numFmtId="1" fontId="275" fillId="28" borderId="1" xfId="0" applyNumberFormat="1" applyFont="1" applyFill="1" applyBorder="1" applyAlignment="1">
      <alignment horizontal="center" vertical="center" wrapText="1"/>
    </xf>
    <xf numFmtId="199" fontId="275" fillId="28" borderId="1" xfId="0" applyNumberFormat="1" applyFont="1" applyFill="1" applyBorder="1" applyAlignment="1">
      <alignment horizontal="center" vertical="center" wrapText="1"/>
    </xf>
    <xf numFmtId="198" fontId="275" fillId="28" borderId="1" xfId="0" applyNumberFormat="1" applyFont="1" applyFill="1" applyBorder="1" applyAlignment="1">
      <alignment horizontal="center" vertical="center" wrapText="1"/>
    </xf>
    <xf numFmtId="199" fontId="270" fillId="0" borderId="0" xfId="0" applyNumberFormat="1" applyFont="1" applyAlignment="1">
      <alignment vertical="center"/>
    </xf>
    <xf numFmtId="179" fontId="282" fillId="0" borderId="0" xfId="0" applyNumberFormat="1" applyFont="1" applyAlignment="1">
      <alignment vertical="center"/>
    </xf>
    <xf numFmtId="1" fontId="283" fillId="0" borderId="1" xfId="0" applyNumberFormat="1" applyFont="1" applyBorder="1" applyAlignment="1">
      <alignment horizontal="center" vertical="center" wrapText="1"/>
    </xf>
    <xf numFmtId="173" fontId="283" fillId="0" borderId="1" xfId="2" applyNumberFormat="1" applyFont="1" applyFill="1" applyBorder="1" applyAlignment="1">
      <alignment horizontal="center" vertical="center" wrapText="1"/>
    </xf>
    <xf numFmtId="194" fontId="270" fillId="0" borderId="0" xfId="0" applyNumberFormat="1" applyFont="1" applyAlignment="1">
      <alignment vertical="center"/>
    </xf>
    <xf numFmtId="183" fontId="281" fillId="0" borderId="1" xfId="0" applyNumberFormat="1" applyFont="1" applyBorder="1" applyAlignment="1">
      <alignment horizontal="left" vertical="center" wrapText="1"/>
    </xf>
    <xf numFmtId="183" fontId="287" fillId="0" borderId="1" xfId="0" applyNumberFormat="1" applyFont="1" applyBorder="1" applyAlignment="1">
      <alignment vertical="center" wrapText="1"/>
    </xf>
    <xf numFmtId="0" fontId="283" fillId="0" borderId="1" xfId="0" applyFont="1" applyBorder="1" applyAlignment="1">
      <alignment horizontal="center" vertical="center" wrapText="1"/>
    </xf>
    <xf numFmtId="1" fontId="270" fillId="0" borderId="0" xfId="0" applyNumberFormat="1" applyFont="1" applyAlignment="1">
      <alignment vertical="center" wrapText="1"/>
    </xf>
    <xf numFmtId="9" fontId="270" fillId="0" borderId="0" xfId="2" applyFont="1" applyFill="1" applyAlignment="1">
      <alignment horizontal="center" vertical="center" wrapText="1"/>
    </xf>
    <xf numFmtId="0" fontId="282" fillId="0" borderId="18" xfId="0" applyFont="1" applyBorder="1" applyAlignment="1">
      <alignment horizontal="justify" vertical="center"/>
    </xf>
    <xf numFmtId="0" fontId="271" fillId="0" borderId="1" xfId="13" applyFont="1" applyBorder="1" applyAlignment="1">
      <alignment horizontal="center" vertical="center" wrapText="1"/>
    </xf>
    <xf numFmtId="168" fontId="271" fillId="0" borderId="1" xfId="1" applyFont="1" applyFill="1" applyBorder="1" applyAlignment="1">
      <alignment vertical="center" wrapText="1"/>
    </xf>
    <xf numFmtId="168" fontId="273" fillId="0" borderId="5" xfId="1" applyFont="1" applyFill="1" applyBorder="1" applyAlignment="1">
      <alignment horizontal="right" vertical="center" wrapText="1"/>
    </xf>
    <xf numFmtId="168" fontId="271" fillId="0" borderId="5" xfId="1" applyFont="1" applyFill="1" applyBorder="1" applyAlignment="1">
      <alignment vertical="center" wrapText="1"/>
    </xf>
    <xf numFmtId="168" fontId="274" fillId="0" borderId="5" xfId="1" applyFont="1" applyFill="1" applyBorder="1" applyAlignment="1">
      <alignment horizontal="right" vertical="center" wrapText="1"/>
    </xf>
    <xf numFmtId="168" fontId="273" fillId="0" borderId="1" xfId="1" applyFont="1" applyFill="1" applyBorder="1" applyAlignment="1">
      <alignment horizontal="right" vertical="center" wrapText="1"/>
    </xf>
    <xf numFmtId="168" fontId="274" fillId="0" borderId="36" xfId="1" applyFont="1" applyFill="1" applyBorder="1" applyAlignment="1">
      <alignment horizontal="right" vertical="center" wrapText="1"/>
    </xf>
    <xf numFmtId="9" fontId="270" fillId="0" borderId="0" xfId="2" applyFont="1" applyFill="1" applyAlignment="1">
      <alignment horizontal="center" vertical="center"/>
    </xf>
    <xf numFmtId="181" fontId="287" fillId="0" borderId="0" xfId="0" applyNumberFormat="1" applyFont="1" applyAlignment="1">
      <alignment horizontal="center" vertical="center" wrapText="1"/>
    </xf>
    <xf numFmtId="49" fontId="287" fillId="0" borderId="0" xfId="0" applyNumberFormat="1" applyFont="1" applyAlignment="1">
      <alignment horizontal="center" vertical="center" wrapText="1"/>
    </xf>
    <xf numFmtId="183" fontId="287" fillId="0" borderId="0" xfId="0" applyNumberFormat="1" applyFont="1" applyAlignment="1">
      <alignment horizontal="center" vertical="center" wrapText="1"/>
    </xf>
    <xf numFmtId="181" fontId="287" fillId="0" borderId="1" xfId="0" applyNumberFormat="1" applyFont="1" applyBorder="1" applyAlignment="1">
      <alignment horizontal="center" vertical="center" wrapText="1"/>
    </xf>
    <xf numFmtId="0" fontId="275" fillId="2" borderId="0" xfId="0" applyFont="1" applyFill="1" applyAlignment="1">
      <alignment vertical="center"/>
    </xf>
    <xf numFmtId="168" fontId="282" fillId="2" borderId="0" xfId="1" applyFont="1" applyFill="1" applyAlignment="1">
      <alignment vertical="center"/>
    </xf>
    <xf numFmtId="0" fontId="282" fillId="2" borderId="0" xfId="0" applyFont="1" applyFill="1" applyAlignment="1">
      <alignment vertical="center"/>
    </xf>
    <xf numFmtId="168" fontId="275" fillId="2" borderId="0" xfId="1" applyFont="1" applyFill="1" applyBorder="1" applyAlignment="1">
      <alignment vertical="center"/>
    </xf>
    <xf numFmtId="0" fontId="319" fillId="30" borderId="16" xfId="0" applyFont="1" applyFill="1" applyBorder="1"/>
    <xf numFmtId="0" fontId="270" fillId="0" borderId="18" xfId="0" applyFont="1" applyBorder="1" applyAlignment="1">
      <alignment wrapText="1"/>
    </xf>
    <xf numFmtId="179" fontId="282" fillId="0" borderId="18" xfId="0" applyNumberFormat="1" applyFont="1" applyBorder="1" applyAlignment="1">
      <alignment horizontal="center" vertical="center" wrapText="1"/>
    </xf>
    <xf numFmtId="0" fontId="275" fillId="2" borderId="0" xfId="27" applyFont="1" applyFill="1" applyAlignment="1">
      <alignment horizontal="center" vertical="center"/>
    </xf>
    <xf numFmtId="168" fontId="275" fillId="2" borderId="0" xfId="17579" applyFont="1" applyFill="1" applyBorder="1" applyAlignment="1">
      <alignment horizontal="center" vertical="center"/>
    </xf>
    <xf numFmtId="0" fontId="282" fillId="0" borderId="0" xfId="27" applyFont="1" applyAlignment="1">
      <alignment horizontal="center" vertical="center" wrapText="1"/>
    </xf>
    <xf numFmtId="168" fontId="282" fillId="0" borderId="0" xfId="17579" applyFont="1" applyFill="1" applyBorder="1" applyAlignment="1">
      <alignment horizontal="center" vertical="center" wrapText="1"/>
    </xf>
    <xf numFmtId="1" fontId="269" fillId="0" borderId="0" xfId="27" applyNumberFormat="1" applyFont="1" applyAlignment="1">
      <alignment horizontal="center" vertical="center" wrapText="1"/>
    </xf>
    <xf numFmtId="164" fontId="269" fillId="0" borderId="0" xfId="27" applyNumberFormat="1" applyFont="1" applyAlignment="1">
      <alignment horizontal="center" vertical="center" wrapText="1"/>
    </xf>
    <xf numFmtId="172" fontId="269" fillId="0" borderId="0" xfId="27" applyNumberFormat="1" applyFont="1" applyAlignment="1">
      <alignment horizontal="center" vertical="center" wrapText="1"/>
    </xf>
    <xf numFmtId="183" fontId="324" fillId="0" borderId="0" xfId="0" applyNumberFormat="1" applyFont="1" applyAlignment="1">
      <alignment horizontal="center" vertical="center" wrapText="1"/>
    </xf>
    <xf numFmtId="183" fontId="287" fillId="0" borderId="1" xfId="0" applyNumberFormat="1" applyFont="1" applyBorder="1" applyAlignment="1">
      <alignment horizontal="center" vertical="center" wrapText="1"/>
    </xf>
    <xf numFmtId="181" fontId="311" fillId="0" borderId="0" xfId="0" applyNumberFormat="1" applyFont="1" applyAlignment="1">
      <alignment horizontal="left" vertical="center"/>
    </xf>
    <xf numFmtId="0" fontId="308" fillId="0" borderId="0" xfId="0" applyFont="1" applyAlignment="1">
      <alignment horizontal="center" vertical="center" wrapText="1"/>
    </xf>
    <xf numFmtId="0" fontId="287" fillId="0" borderId="1" xfId="0" applyFont="1" applyBorder="1" applyAlignment="1">
      <alignment horizontal="left" vertical="center" wrapText="1"/>
    </xf>
    <xf numFmtId="0" fontId="145" fillId="2" borderId="0" xfId="0" applyFont="1" applyFill="1" applyAlignment="1">
      <alignment vertical="center"/>
    </xf>
    <xf numFmtId="0" fontId="145" fillId="0" borderId="0" xfId="0" applyFont="1" applyAlignment="1">
      <alignment vertical="center"/>
    </xf>
    <xf numFmtId="168" fontId="145" fillId="2" borderId="0" xfId="1" applyFont="1" applyFill="1" applyBorder="1" applyAlignment="1">
      <alignment horizontal="center" vertical="center"/>
    </xf>
    <xf numFmtId="0" fontId="145" fillId="2" borderId="0" xfId="0" applyFont="1" applyFill="1" applyAlignment="1">
      <alignment horizontal="center" vertical="center"/>
    </xf>
    <xf numFmtId="168" fontId="145" fillId="2" borderId="0" xfId="1" applyFont="1" applyFill="1" applyBorder="1" applyAlignment="1">
      <alignment vertical="center"/>
    </xf>
    <xf numFmtId="10" fontId="145" fillId="4" borderId="1" xfId="2" applyNumberFormat="1" applyFont="1" applyFill="1" applyBorder="1" applyAlignment="1">
      <alignment horizontal="center" vertical="center"/>
    </xf>
    <xf numFmtId="0" fontId="271" fillId="0" borderId="1" xfId="13" applyFont="1" applyBorder="1" applyAlignment="1">
      <alignment vertical="center" wrapText="1"/>
    </xf>
    <xf numFmtId="1" fontId="273" fillId="0" borderId="1" xfId="0" applyNumberFormat="1" applyFont="1" applyBorder="1" applyAlignment="1">
      <alignment horizontal="center" vertical="center" wrapText="1"/>
    </xf>
    <xf numFmtId="10" fontId="273" fillId="0" borderId="1" xfId="2" applyNumberFormat="1" applyFont="1" applyFill="1" applyBorder="1" applyAlignment="1">
      <alignment horizontal="center" vertical="center" wrapText="1"/>
    </xf>
    <xf numFmtId="0" fontId="145" fillId="0" borderId="1" xfId="0" applyFont="1" applyBorder="1" applyAlignment="1">
      <alignment vertical="center"/>
    </xf>
    <xf numFmtId="0" fontId="145" fillId="2" borderId="18" xfId="0" applyFont="1" applyFill="1" applyBorder="1" applyAlignment="1">
      <alignment vertical="center"/>
    </xf>
    <xf numFmtId="10" fontId="145" fillId="2" borderId="18" xfId="2" applyNumberFormat="1" applyFont="1" applyFill="1" applyBorder="1" applyAlignment="1">
      <alignment horizontal="center" vertical="center"/>
    </xf>
    <xf numFmtId="10" fontId="145" fillId="2" borderId="1" xfId="2" applyNumberFormat="1" applyFont="1" applyFill="1" applyBorder="1" applyAlignment="1">
      <alignment horizontal="center" vertical="center"/>
    </xf>
    <xf numFmtId="49" fontId="273" fillId="0" borderId="1" xfId="0" applyNumberFormat="1" applyFont="1" applyBorder="1" applyAlignment="1">
      <alignment vertical="center" wrapText="1"/>
    </xf>
    <xf numFmtId="168" fontId="145" fillId="0" borderId="0" xfId="1" applyFont="1" applyFill="1" applyAlignment="1">
      <alignment vertical="center"/>
    </xf>
    <xf numFmtId="0" fontId="145" fillId="2" borderId="1" xfId="0" applyFont="1" applyFill="1" applyBorder="1" applyAlignment="1">
      <alignment vertical="center"/>
    </xf>
    <xf numFmtId="10" fontId="145" fillId="0" borderId="1" xfId="2" applyNumberFormat="1" applyFont="1" applyFill="1" applyBorder="1" applyAlignment="1">
      <alignment horizontal="center" vertical="center"/>
    </xf>
    <xf numFmtId="0" fontId="272" fillId="0" borderId="1" xfId="13" applyFont="1" applyBorder="1" applyAlignment="1">
      <alignment horizontal="center" vertical="center" wrapText="1"/>
    </xf>
    <xf numFmtId="1" fontId="274" fillId="0" borderId="1" xfId="0" applyNumberFormat="1" applyFont="1" applyBorder="1" applyAlignment="1">
      <alignment horizontal="center" vertical="center" wrapText="1"/>
    </xf>
    <xf numFmtId="0" fontId="145" fillId="0" borderId="0" xfId="0" applyFont="1" applyAlignment="1">
      <alignment horizontal="center" vertical="center" wrapText="1"/>
    </xf>
    <xf numFmtId="168" fontId="145" fillId="0" borderId="0" xfId="1" applyFont="1" applyFill="1" applyAlignment="1">
      <alignment horizontal="center" vertical="center"/>
    </xf>
    <xf numFmtId="0" fontId="145" fillId="0" borderId="0" xfId="0" applyFont="1" applyAlignment="1">
      <alignment horizontal="center" vertical="center"/>
    </xf>
    <xf numFmtId="0" fontId="145" fillId="0" borderId="0" xfId="0" applyFont="1" applyAlignment="1">
      <alignment vertical="center" wrapText="1"/>
    </xf>
    <xf numFmtId="168" fontId="145" fillId="0" borderId="0" xfId="1" applyFont="1" applyAlignment="1">
      <alignment vertical="center"/>
    </xf>
    <xf numFmtId="168" fontId="145" fillId="0" borderId="0" xfId="1" applyFont="1" applyAlignment="1">
      <alignment horizontal="center" vertical="center"/>
    </xf>
    <xf numFmtId="0" fontId="319" fillId="30" borderId="17" xfId="0" applyFont="1" applyFill="1" applyBorder="1"/>
    <xf numFmtId="3" fontId="287" fillId="33" borderId="1" xfId="0" applyNumberFormat="1" applyFont="1" applyFill="1" applyBorder="1" applyAlignment="1">
      <alignment horizontal="center" vertical="center" wrapText="1"/>
    </xf>
    <xf numFmtId="181" fontId="287" fillId="33" borderId="1" xfId="0" applyNumberFormat="1" applyFont="1" applyFill="1" applyBorder="1" applyAlignment="1">
      <alignment vertical="center" wrapText="1"/>
    </xf>
    <xf numFmtId="3" fontId="287" fillId="33" borderId="1" xfId="1" applyNumberFormat="1" applyFont="1" applyFill="1" applyBorder="1" applyAlignment="1">
      <alignment horizontal="center" vertical="center" wrapText="1"/>
    </xf>
    <xf numFmtId="168" fontId="325" fillId="0" borderId="1" xfId="1" applyFont="1" applyFill="1" applyBorder="1" applyAlignment="1">
      <alignment vertical="center"/>
    </xf>
    <xf numFmtId="0" fontId="271" fillId="4" borderId="5" xfId="13" applyFont="1" applyFill="1" applyBorder="1" applyAlignment="1">
      <alignment vertical="center" wrapText="1"/>
    </xf>
    <xf numFmtId="0" fontId="271" fillId="0" borderId="0" xfId="13" applyFont="1" applyAlignment="1">
      <alignment horizontal="center" vertical="center" wrapText="1"/>
    </xf>
    <xf numFmtId="0" fontId="145" fillId="2" borderId="37" xfId="0" applyFont="1" applyFill="1" applyBorder="1" applyAlignment="1">
      <alignment vertical="center"/>
    </xf>
    <xf numFmtId="168" fontId="274" fillId="4" borderId="5" xfId="1" applyFont="1" applyFill="1" applyBorder="1" applyAlignment="1">
      <alignment horizontal="right" vertical="center" wrapText="1"/>
    </xf>
    <xf numFmtId="0" fontId="271" fillId="0" borderId="36" xfId="13" applyFont="1" applyBorder="1" applyAlignment="1">
      <alignment horizontal="center" vertical="center" wrapText="1"/>
    </xf>
    <xf numFmtId="168" fontId="274" fillId="0" borderId="1" xfId="1" applyFont="1" applyFill="1" applyBorder="1" applyAlignment="1">
      <alignment horizontal="right" vertical="center" wrapText="1"/>
    </xf>
    <xf numFmtId="2" fontId="321" fillId="0" borderId="31" xfId="35059" applyNumberFormat="1" applyFont="1" applyBorder="1" applyAlignment="1">
      <alignment vertical="center" wrapText="1"/>
    </xf>
    <xf numFmtId="0" fontId="311" fillId="30" borderId="16" xfId="0" applyFont="1" applyFill="1" applyBorder="1"/>
    <xf numFmtId="1" fontId="270" fillId="0" borderId="0" xfId="0" applyNumberFormat="1" applyFont="1" applyAlignment="1">
      <alignment horizontal="center" vertical="center" wrapText="1"/>
    </xf>
    <xf numFmtId="164" fontId="269" fillId="0" borderId="45" xfId="27" applyNumberFormat="1" applyFont="1" applyBorder="1" applyAlignment="1">
      <alignment horizontal="center" vertical="center" wrapText="1"/>
    </xf>
    <xf numFmtId="1" fontId="269" fillId="0" borderId="1" xfId="27" applyNumberFormat="1" applyFont="1" applyBorder="1" applyAlignment="1">
      <alignment horizontal="center" vertical="center" wrapText="1"/>
    </xf>
    <xf numFmtId="164" fontId="269" fillId="0" borderId="1" xfId="27" applyNumberFormat="1" applyFont="1" applyBorder="1" applyAlignment="1">
      <alignment horizontal="center" vertical="center" wrapText="1"/>
    </xf>
    <xf numFmtId="172" fontId="269" fillId="0" borderId="1" xfId="27" applyNumberFormat="1" applyFont="1" applyBorder="1" applyAlignment="1">
      <alignment horizontal="center" vertical="center" wrapText="1"/>
    </xf>
    <xf numFmtId="181" fontId="287" fillId="0" borderId="0" xfId="0" applyNumberFormat="1" applyFont="1" applyAlignment="1">
      <alignment horizontal="left" vertical="center" wrapText="1"/>
    </xf>
    <xf numFmtId="181" fontId="281" fillId="0" borderId="0" xfId="0" applyNumberFormat="1" applyFont="1" applyAlignment="1">
      <alignment horizontal="left" vertical="center" wrapText="1"/>
    </xf>
    <xf numFmtId="181" fontId="287" fillId="0" borderId="0" xfId="0" applyNumberFormat="1" applyFont="1" applyAlignment="1">
      <alignment vertical="center" wrapText="1"/>
    </xf>
    <xf numFmtId="0" fontId="287" fillId="0" borderId="0" xfId="0" applyFont="1" applyAlignment="1">
      <alignment vertical="center"/>
    </xf>
    <xf numFmtId="0" fontId="281" fillId="0" borderId="1" xfId="0" applyFont="1" applyBorder="1" applyAlignment="1">
      <alignment horizontal="center" vertical="center" wrapText="1"/>
    </xf>
    <xf numFmtId="181" fontId="287" fillId="0" borderId="1" xfId="0" applyNumberFormat="1" applyFont="1" applyBorder="1" applyAlignment="1">
      <alignment horizontal="left" vertical="center" wrapText="1"/>
    </xf>
    <xf numFmtId="168" fontId="287" fillId="0" borderId="1" xfId="0" applyNumberFormat="1" applyFont="1" applyBorder="1" applyAlignment="1">
      <alignment horizontal="center" vertical="center" wrapText="1"/>
    </xf>
    <xf numFmtId="0" fontId="287" fillId="0" borderId="0" xfId="0" applyFont="1" applyAlignment="1">
      <alignment horizontal="left" vertical="center" wrapText="1"/>
    </xf>
    <xf numFmtId="0" fontId="287" fillId="34" borderId="1" xfId="0" applyFont="1" applyFill="1" applyBorder="1" applyAlignment="1">
      <alignment horizontal="left" vertical="center" wrapText="1"/>
    </xf>
    <xf numFmtId="201" fontId="287" fillId="34" borderId="1" xfId="0" applyNumberFormat="1" applyFont="1" applyFill="1" applyBorder="1" applyAlignment="1">
      <alignment horizontal="center" vertical="center" wrapText="1"/>
    </xf>
    <xf numFmtId="0" fontId="271" fillId="31" borderId="1" xfId="13" applyFont="1" applyFill="1" applyBorder="1" applyAlignment="1">
      <alignment horizontal="center" vertical="center" wrapText="1"/>
    </xf>
    <xf numFmtId="1" fontId="268" fillId="31" borderId="1" xfId="0" applyNumberFormat="1" applyFont="1" applyFill="1" applyBorder="1" applyAlignment="1">
      <alignment horizontal="center" vertical="center"/>
    </xf>
    <xf numFmtId="168" fontId="268" fillId="31" borderId="1" xfId="1" applyFont="1" applyFill="1" applyBorder="1" applyAlignment="1">
      <alignment horizontal="center" vertical="center"/>
    </xf>
    <xf numFmtId="40" fontId="270" fillId="0" borderId="0" xfId="4448" applyNumberFormat="1" applyFont="1" applyAlignment="1">
      <alignment horizontal="center"/>
    </xf>
    <xf numFmtId="179" fontId="282" fillId="0" borderId="0" xfId="0" applyNumberFormat="1" applyFont="1" applyAlignment="1">
      <alignment horizontal="center" vertical="center" wrapText="1"/>
    </xf>
    <xf numFmtId="0" fontId="319" fillId="30" borderId="49" xfId="0" applyFont="1" applyFill="1" applyBorder="1"/>
    <xf numFmtId="181" fontId="287" fillId="0" borderId="18" xfId="0" applyNumberFormat="1" applyFont="1" applyBorder="1" applyAlignment="1">
      <alignment horizontal="center" vertical="center" wrapText="1"/>
    </xf>
    <xf numFmtId="3" fontId="287" fillId="0" borderId="18" xfId="1" applyNumberFormat="1" applyFont="1" applyFill="1" applyBorder="1" applyAlignment="1">
      <alignment horizontal="center" vertical="center" wrapText="1"/>
    </xf>
    <xf numFmtId="9" fontId="281" fillId="0" borderId="1" xfId="0" applyNumberFormat="1" applyFont="1" applyBorder="1" applyAlignment="1">
      <alignment horizontal="center" vertical="center" wrapText="1"/>
    </xf>
    <xf numFmtId="202" fontId="270" fillId="0" borderId="0" xfId="0" applyNumberFormat="1" applyFont="1" applyAlignment="1">
      <alignment vertical="center"/>
    </xf>
    <xf numFmtId="0" fontId="282" fillId="0" borderId="0" xfId="78" applyFont="1" applyAlignment="1">
      <alignment horizontal="center" vertical="center" wrapText="1"/>
    </xf>
    <xf numFmtId="168" fontId="282" fillId="0" borderId="0" xfId="0" applyNumberFormat="1" applyFont="1" applyAlignment="1">
      <alignment horizontal="center" vertical="center"/>
    </xf>
    <xf numFmtId="2" fontId="282" fillId="0" borderId="0" xfId="0" applyNumberFormat="1" applyFont="1" applyAlignment="1">
      <alignment horizontal="center" vertical="center"/>
    </xf>
    <xf numFmtId="3" fontId="275" fillId="28" borderId="1" xfId="0" applyNumberFormat="1" applyFont="1" applyFill="1" applyBorder="1" applyAlignment="1">
      <alignment horizontal="center" vertical="center" wrapText="1"/>
    </xf>
    <xf numFmtId="183" fontId="287" fillId="0" borderId="18" xfId="1" applyNumberFormat="1" applyFont="1" applyFill="1" applyBorder="1" applyAlignment="1">
      <alignment horizontal="center" vertical="center" wrapText="1"/>
    </xf>
    <xf numFmtId="10" fontId="273" fillId="2" borderId="18" xfId="2" applyNumberFormat="1" applyFont="1" applyFill="1" applyBorder="1" applyAlignment="1">
      <alignment horizontal="center" vertical="center" wrapText="1"/>
    </xf>
    <xf numFmtId="203" fontId="270" fillId="0" borderId="1" xfId="0" applyNumberFormat="1" applyFont="1" applyBorder="1" applyAlignment="1">
      <alignment horizontal="center" vertical="center" wrapText="1"/>
    </xf>
    <xf numFmtId="0" fontId="282" fillId="0" borderId="5" xfId="0" applyFont="1" applyBorder="1" applyAlignment="1">
      <alignment horizontal="center" vertical="center" wrapText="1"/>
    </xf>
    <xf numFmtId="177" fontId="282" fillId="0" borderId="20" xfId="0" applyNumberFormat="1" applyFont="1" applyBorder="1" applyAlignment="1">
      <alignment horizontal="center" vertical="center"/>
    </xf>
    <xf numFmtId="164" fontId="269" fillId="0" borderId="54" xfId="27" applyNumberFormat="1" applyFont="1" applyBorder="1" applyAlignment="1">
      <alignment horizontal="center" vertical="center" wrapText="1"/>
    </xf>
    <xf numFmtId="170" fontId="287" fillId="0" borderId="0" xfId="0" applyNumberFormat="1" applyFont="1" applyAlignment="1">
      <alignment horizontal="center" vertical="center" wrapText="1"/>
    </xf>
    <xf numFmtId="0" fontId="281" fillId="0" borderId="1" xfId="0" applyFont="1" applyBorder="1" applyAlignment="1">
      <alignment horizontal="left" vertical="center" wrapText="1"/>
    </xf>
    <xf numFmtId="168" fontId="125" fillId="4" borderId="1" xfId="1" applyFont="1" applyFill="1" applyBorder="1" applyAlignment="1">
      <alignment horizontal="right" vertical="center" wrapText="1"/>
    </xf>
    <xf numFmtId="183" fontId="287" fillId="34" borderId="1" xfId="0" applyNumberFormat="1" applyFont="1" applyFill="1" applyBorder="1" applyAlignment="1">
      <alignment horizontal="center" vertical="center" wrapText="1"/>
    </xf>
    <xf numFmtId="181" fontId="311" fillId="0" borderId="0" xfId="0" applyNumberFormat="1" applyFont="1" applyAlignment="1">
      <alignment horizontal="center" vertical="center"/>
    </xf>
    <xf numFmtId="168" fontId="124" fillId="0" borderId="1" xfId="1" applyFont="1" applyFill="1" applyBorder="1" applyAlignment="1">
      <alignment vertical="center"/>
    </xf>
    <xf numFmtId="0" fontId="264" fillId="0" borderId="0" xfId="0" applyFont="1" applyAlignment="1">
      <alignment horizontal="center" vertical="center" wrapText="1"/>
    </xf>
    <xf numFmtId="168" fontId="264" fillId="0" borderId="0" xfId="1" applyFont="1" applyFill="1" applyAlignment="1">
      <alignment horizontal="center" vertical="center" wrapText="1"/>
    </xf>
    <xf numFmtId="169" fontId="264" fillId="0" borderId="0" xfId="1" applyNumberFormat="1" applyFont="1" applyFill="1" applyAlignment="1">
      <alignment horizontal="center" vertical="center" wrapText="1"/>
    </xf>
    <xf numFmtId="49" fontId="264" fillId="0" borderId="0" xfId="0" applyNumberFormat="1" applyFont="1" applyAlignment="1">
      <alignment horizontal="center" vertical="center" wrapText="1"/>
    </xf>
    <xf numFmtId="0" fontId="282" fillId="0" borderId="1" xfId="0" applyFont="1" applyBorder="1" applyAlignment="1">
      <alignment horizontal="center" vertical="center"/>
    </xf>
    <xf numFmtId="49" fontId="311" fillId="0" borderId="0" xfId="0" applyNumberFormat="1" applyFont="1" applyAlignment="1">
      <alignment vertical="center" wrapText="1"/>
    </xf>
    <xf numFmtId="0" fontId="264" fillId="0" borderId="0" xfId="0" applyFont="1" applyAlignment="1">
      <alignment vertical="center" wrapText="1"/>
    </xf>
    <xf numFmtId="0" fontId="264" fillId="0" borderId="0" xfId="0" applyFont="1" applyAlignment="1">
      <alignment vertical="center"/>
    </xf>
    <xf numFmtId="168" fontId="264" fillId="0" borderId="0" xfId="1" applyFont="1" applyAlignment="1">
      <alignment vertical="center"/>
    </xf>
    <xf numFmtId="169" fontId="264" fillId="0" borderId="0" xfId="1" applyNumberFormat="1" applyFont="1" applyAlignment="1">
      <alignment vertical="center"/>
    </xf>
    <xf numFmtId="49" fontId="311" fillId="0" borderId="0" xfId="0" applyNumberFormat="1" applyFont="1" applyAlignment="1">
      <alignment vertical="center"/>
    </xf>
    <xf numFmtId="189" fontId="264" fillId="0" borderId="0" xfId="0" applyNumberFormat="1" applyFont="1" applyAlignment="1">
      <alignment vertical="center"/>
    </xf>
    <xf numFmtId="4" fontId="264" fillId="0" borderId="0" xfId="0" applyNumberFormat="1" applyFont="1" applyAlignment="1">
      <alignment vertical="center"/>
    </xf>
    <xf numFmtId="0" fontId="264" fillId="0" borderId="0" xfId="0" applyFont="1" applyAlignment="1">
      <alignment horizontal="center" vertical="center"/>
    </xf>
    <xf numFmtId="0" fontId="264" fillId="0" borderId="0" xfId="13" applyFont="1" applyAlignment="1">
      <alignment horizontal="right" vertical="center" wrapText="1"/>
    </xf>
    <xf numFmtId="0" fontId="0" fillId="2" borderId="0" xfId="0" applyFill="1" applyAlignment="1">
      <alignment vertical="center"/>
    </xf>
    <xf numFmtId="0" fontId="264" fillId="2" borderId="0" xfId="0" applyFont="1" applyFill="1" applyAlignment="1">
      <alignment vertical="center"/>
    </xf>
    <xf numFmtId="168" fontId="264"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64" fillId="0" borderId="0" xfId="43927" applyFont="1" applyAlignment="1">
      <alignment vertical="center"/>
    </xf>
    <xf numFmtId="49" fontId="311" fillId="0" borderId="17" xfId="0" applyNumberFormat="1" applyFont="1" applyBorder="1" applyAlignment="1">
      <alignment horizontal="center" vertical="center" wrapText="1"/>
    </xf>
    <xf numFmtId="0" fontId="264" fillId="0" borderId="0" xfId="0" applyFont="1"/>
    <xf numFmtId="49" fontId="311" fillId="0" borderId="41" xfId="0" applyNumberFormat="1" applyFont="1" applyBorder="1" applyAlignment="1">
      <alignment horizontal="center" vertical="center" wrapText="1"/>
    </xf>
    <xf numFmtId="0" fontId="264" fillId="0" borderId="41" xfId="0" applyFont="1" applyBorder="1"/>
    <xf numFmtId="49" fontId="311" fillId="0" borderId="16" xfId="0" applyNumberFormat="1" applyFont="1" applyBorder="1" applyAlignment="1">
      <alignment horizontal="center" vertical="center" wrapText="1"/>
    </xf>
    <xf numFmtId="9" fontId="270" fillId="0" borderId="0" xfId="2" applyFont="1" applyFill="1" applyAlignment="1">
      <alignment horizontal="left" vertical="center"/>
    </xf>
    <xf numFmtId="0" fontId="309" fillId="0" borderId="0" xfId="4" applyFont="1" applyAlignment="1">
      <alignment horizontal="left" vertical="center" wrapText="1"/>
    </xf>
    <xf numFmtId="168" fontId="264" fillId="0" borderId="0" xfId="1" applyFont="1" applyFill="1" applyAlignment="1">
      <alignment vertical="center"/>
    </xf>
    <xf numFmtId="170" fontId="264" fillId="0" borderId="0" xfId="0" applyNumberFormat="1" applyFont="1" applyAlignment="1">
      <alignment vertical="center"/>
    </xf>
    <xf numFmtId="168" fontId="264" fillId="0" borderId="40" xfId="1" applyFont="1" applyFill="1" applyBorder="1" applyAlignment="1">
      <alignment horizontal="right" vertical="center" wrapText="1"/>
    </xf>
    <xf numFmtId="10" fontId="264" fillId="0" borderId="0" xfId="2" applyNumberFormat="1" applyFont="1" applyFill="1" applyAlignment="1">
      <alignment vertical="center"/>
    </xf>
    <xf numFmtId="10" fontId="264" fillId="0" borderId="0" xfId="1" applyNumberFormat="1" applyFont="1" applyFill="1" applyAlignment="1">
      <alignment vertical="center"/>
    </xf>
    <xf numFmtId="0" fontId="264" fillId="0" borderId="33" xfId="0" applyFont="1" applyBorder="1" applyAlignment="1">
      <alignment vertical="center"/>
    </xf>
    <xf numFmtId="170" fontId="311" fillId="0" borderId="33" xfId="1" applyNumberFormat="1" applyFont="1" applyFill="1" applyBorder="1" applyAlignment="1">
      <alignment vertical="center"/>
    </xf>
    <xf numFmtId="168" fontId="311" fillId="0" borderId="33" xfId="1" applyFont="1" applyFill="1" applyBorder="1" applyAlignment="1">
      <alignment vertical="center"/>
    </xf>
    <xf numFmtId="3" fontId="264" fillId="0" borderId="0" xfId="0" applyNumberFormat="1" applyFont="1" applyAlignment="1">
      <alignment vertical="center"/>
    </xf>
    <xf numFmtId="193" fontId="264" fillId="0" borderId="0" xfId="78" applyNumberFormat="1" applyFont="1" applyAlignment="1">
      <alignment horizontal="right" vertical="center"/>
    </xf>
    <xf numFmtId="173" fontId="264" fillId="0" borderId="0" xfId="2" applyNumberFormat="1" applyFont="1" applyFill="1" applyAlignment="1">
      <alignment vertical="center"/>
    </xf>
    <xf numFmtId="173" fontId="264" fillId="0" borderId="0" xfId="1" applyNumberFormat="1" applyFont="1" applyFill="1" applyAlignment="1">
      <alignment vertical="center"/>
    </xf>
    <xf numFmtId="0" fontId="264" fillId="0" borderId="0" xfId="43912" applyFont="1"/>
    <xf numFmtId="37" fontId="264" fillId="0" borderId="0" xfId="43915" applyNumberFormat="1" applyFont="1"/>
    <xf numFmtId="168" fontId="264" fillId="0" borderId="0" xfId="43915" applyFont="1"/>
    <xf numFmtId="9" fontId="264" fillId="0" borderId="0" xfId="2" applyFont="1" applyFill="1" applyAlignment="1">
      <alignment vertical="center"/>
    </xf>
    <xf numFmtId="0" fontId="264" fillId="0" borderId="0" xfId="78" applyFont="1" applyAlignment="1">
      <alignment horizontal="left" vertical="center"/>
    </xf>
    <xf numFmtId="192" fontId="264" fillId="0" borderId="0" xfId="78" applyNumberFormat="1" applyFont="1" applyAlignment="1">
      <alignment horizontal="right" vertical="center"/>
    </xf>
    <xf numFmtId="0" fontId="264" fillId="0" borderId="0" xfId="35071" applyFont="1" applyAlignment="1">
      <alignment horizontal="center" vertical="center"/>
    </xf>
    <xf numFmtId="168" fontId="264" fillId="0" borderId="0" xfId="1" applyFont="1" applyFill="1" applyBorder="1" applyAlignment="1">
      <alignment vertical="center"/>
    </xf>
    <xf numFmtId="172" fontId="264" fillId="0" borderId="0" xfId="0" applyNumberFormat="1" applyFont="1" applyAlignment="1">
      <alignment vertical="center"/>
    </xf>
    <xf numFmtId="179" fontId="264" fillId="0" borderId="0" xfId="0" applyNumberFormat="1" applyFont="1" applyAlignment="1">
      <alignment vertical="center"/>
    </xf>
    <xf numFmtId="172" fontId="264" fillId="0" borderId="1" xfId="0" applyNumberFormat="1" applyFont="1" applyBorder="1" applyAlignment="1">
      <alignment vertical="center"/>
    </xf>
    <xf numFmtId="168" fontId="264" fillId="0" borderId="1" xfId="1" applyFont="1" applyFill="1" applyBorder="1" applyAlignment="1">
      <alignment vertical="center"/>
    </xf>
    <xf numFmtId="172" fontId="264" fillId="0" borderId="1" xfId="0" applyNumberFormat="1" applyFont="1" applyBorder="1" applyAlignment="1">
      <alignment horizontal="center" vertical="center" wrapText="1"/>
    </xf>
    <xf numFmtId="173" fontId="264" fillId="0" borderId="0" xfId="2" applyNumberFormat="1" applyFont="1" applyFill="1" applyAlignment="1">
      <alignment horizontal="center" vertical="center" wrapText="1"/>
    </xf>
    <xf numFmtId="168" fontId="264" fillId="0" borderId="1" xfId="1" applyFont="1" applyFill="1" applyBorder="1" applyAlignment="1">
      <alignment horizontal="center" vertical="center" wrapText="1"/>
    </xf>
    <xf numFmtId="168" fontId="264" fillId="0" borderId="0" xfId="1" applyFont="1" applyFill="1"/>
    <xf numFmtId="0" fontId="264" fillId="0" borderId="0" xfId="4453" applyFont="1" applyAlignment="1">
      <alignment horizontal="center"/>
    </xf>
    <xf numFmtId="0" fontId="337" fillId="2" borderId="0" xfId="27" applyFont="1" applyFill="1" applyAlignment="1">
      <alignment horizontal="center" vertical="center" wrapText="1"/>
    </xf>
    <xf numFmtId="0" fontId="319" fillId="2" borderId="0" xfId="27" applyFont="1" applyFill="1" applyAlignment="1">
      <alignment horizontal="center" vertical="center"/>
    </xf>
    <xf numFmtId="168" fontId="319" fillId="2" borderId="0" xfId="17579" applyFont="1" applyFill="1" applyBorder="1" applyAlignment="1">
      <alignment horizontal="center" vertical="center"/>
    </xf>
    <xf numFmtId="0" fontId="319" fillId="2" borderId="0" xfId="27" applyFont="1" applyFill="1" applyAlignment="1">
      <alignment horizontal="center" vertical="center" wrapText="1"/>
    </xf>
    <xf numFmtId="1" fontId="263" fillId="0" borderId="0" xfId="27" applyNumberFormat="1" applyAlignment="1">
      <alignment horizontal="center" vertical="center" wrapText="1"/>
    </xf>
    <xf numFmtId="164" fontId="263" fillId="0" borderId="0" xfId="27" applyNumberFormat="1" applyAlignment="1">
      <alignment horizontal="center" vertical="center" wrapText="1"/>
    </xf>
    <xf numFmtId="0" fontId="264" fillId="0" borderId="0" xfId="0" applyFont="1" applyAlignment="1">
      <alignment horizontal="left" vertical="center" wrapText="1"/>
    </xf>
    <xf numFmtId="0" fontId="264" fillId="0" borderId="0" xfId="35072" applyFont="1" applyAlignment="1">
      <alignment vertical="center"/>
    </xf>
    <xf numFmtId="0" fontId="311" fillId="0" borderId="1" xfId="35072" applyFont="1" applyBorder="1" applyAlignment="1">
      <alignment vertical="center"/>
    </xf>
    <xf numFmtId="0" fontId="311" fillId="0" borderId="1" xfId="0" applyFont="1" applyBorder="1" applyAlignment="1">
      <alignment horizontal="center" vertical="center"/>
    </xf>
    <xf numFmtId="0" fontId="264" fillId="0" borderId="1" xfId="35072" applyFont="1" applyBorder="1" applyAlignment="1">
      <alignment vertical="center"/>
    </xf>
    <xf numFmtId="170" fontId="264" fillId="0" borderId="1" xfId="1" applyNumberFormat="1" applyFont="1" applyFill="1" applyBorder="1" applyAlignment="1">
      <alignment horizontal="center" vertical="center"/>
    </xf>
    <xf numFmtId="177" fontId="311" fillId="0" borderId="1" xfId="0" applyNumberFormat="1" applyFont="1" applyBorder="1" applyAlignment="1">
      <alignment horizontal="centerContinuous" vertical="center"/>
    </xf>
    <xf numFmtId="170" fontId="311" fillId="0" borderId="1" xfId="1" applyNumberFormat="1" applyFont="1" applyFill="1" applyBorder="1" applyAlignment="1">
      <alignment horizontal="center" vertical="center"/>
    </xf>
    <xf numFmtId="175" fontId="264" fillId="0" borderId="0" xfId="0" applyNumberFormat="1" applyFont="1" applyAlignment="1">
      <alignment vertical="center"/>
    </xf>
    <xf numFmtId="167" fontId="264" fillId="0" borderId="0" xfId="0" applyNumberFormat="1" applyFont="1" applyAlignment="1">
      <alignment vertical="center"/>
    </xf>
    <xf numFmtId="0" fontId="264" fillId="0" borderId="0" xfId="0" applyFont="1" applyAlignment="1">
      <alignment horizontal="right" vertical="center"/>
    </xf>
    <xf numFmtId="177" fontId="264" fillId="0" borderId="0" xfId="0" applyNumberFormat="1" applyFont="1" applyAlignment="1">
      <alignment horizontal="center" vertical="center"/>
    </xf>
    <xf numFmtId="179" fontId="264" fillId="0" borderId="0" xfId="0" applyNumberFormat="1" applyFont="1" applyAlignment="1">
      <alignment horizontal="center" vertical="center" wrapText="1"/>
    </xf>
    <xf numFmtId="172" fontId="264" fillId="0" borderId="0" xfId="0" applyNumberFormat="1" applyFont="1" applyAlignment="1">
      <alignment horizontal="center" vertical="center" wrapText="1"/>
    </xf>
    <xf numFmtId="0" fontId="311" fillId="0" borderId="0" xfId="0" applyFont="1" applyAlignment="1">
      <alignment horizontal="center" vertical="center"/>
    </xf>
    <xf numFmtId="0" fontId="311" fillId="0" borderId="0" xfId="0" applyFont="1" applyAlignment="1">
      <alignment horizontal="right" vertical="center"/>
    </xf>
    <xf numFmtId="170" fontId="311" fillId="0" borderId="0" xfId="1" applyNumberFormat="1" applyFont="1" applyFill="1" applyBorder="1" applyAlignment="1">
      <alignment vertical="center"/>
    </xf>
    <xf numFmtId="168" fontId="311" fillId="0" borderId="0" xfId="1" applyFont="1" applyFill="1" applyBorder="1" applyAlignment="1">
      <alignment vertical="center"/>
    </xf>
    <xf numFmtId="168" fontId="264" fillId="0" borderId="0" xfId="35074" applyFont="1" applyFill="1"/>
    <xf numFmtId="0" fontId="311" fillId="0" borderId="2" xfId="0" applyFont="1" applyBorder="1" applyAlignment="1">
      <alignment horizontal="center" vertical="center" wrapText="1"/>
    </xf>
    <xf numFmtId="0" fontId="311" fillId="0" borderId="33" xfId="78" applyFont="1" applyBorder="1" applyAlignment="1">
      <alignment horizontal="center" vertical="center" wrapText="1"/>
    </xf>
    <xf numFmtId="49" fontId="264" fillId="0" borderId="1" xfId="0" applyNumberFormat="1" applyFont="1" applyBorder="1" applyAlignment="1">
      <alignment vertical="center" wrapText="1"/>
    </xf>
    <xf numFmtId="177" fontId="311" fillId="0" borderId="33" xfId="0" applyNumberFormat="1" applyFont="1" applyBorder="1" applyAlignment="1">
      <alignment vertical="center" wrapText="1"/>
    </xf>
    <xf numFmtId="179" fontId="311" fillId="0" borderId="50" xfId="0" applyNumberFormat="1" applyFont="1" applyBorder="1" applyAlignment="1">
      <alignment horizontal="center" vertical="center" wrapText="1"/>
    </xf>
    <xf numFmtId="0" fontId="311" fillId="0" borderId="51" xfId="0" applyFont="1" applyBorder="1" applyAlignment="1">
      <alignment horizontal="center" vertical="center" wrapText="1"/>
    </xf>
    <xf numFmtId="170" fontId="311" fillId="0" borderId="0" xfId="1" applyNumberFormat="1" applyFont="1" applyFill="1" applyBorder="1" applyAlignment="1">
      <alignment horizontal="center" vertical="center"/>
    </xf>
    <xf numFmtId="177" fontId="311" fillId="0" borderId="0" xfId="0" applyNumberFormat="1" applyFont="1" applyAlignment="1">
      <alignment vertical="center" wrapText="1"/>
    </xf>
    <xf numFmtId="0" fontId="264" fillId="0" borderId="0" xfId="35073" applyFont="1"/>
    <xf numFmtId="168" fontId="264" fillId="0" borderId="0" xfId="5" applyFont="1" applyFill="1" applyAlignment="1">
      <alignment vertical="center"/>
    </xf>
    <xf numFmtId="0" fontId="311" fillId="0" borderId="33" xfId="0" applyFont="1" applyBorder="1" applyAlignment="1">
      <alignment horizontal="center" vertical="center" wrapText="1"/>
    </xf>
    <xf numFmtId="203" fontId="264" fillId="0" borderId="0" xfId="0" applyNumberFormat="1" applyFont="1" applyAlignment="1">
      <alignment horizontal="center" vertical="center"/>
    </xf>
    <xf numFmtId="168" fontId="264" fillId="0" borderId="0" xfId="35074" applyFont="1" applyFill="1" applyAlignment="1">
      <alignment horizontal="center"/>
    </xf>
    <xf numFmtId="0" fontId="311" fillId="0" borderId="33" xfId="0" applyFont="1" applyBorder="1" applyAlignment="1">
      <alignment horizontal="center" vertical="center"/>
    </xf>
    <xf numFmtId="198" fontId="311" fillId="0" borderId="33" xfId="5" applyNumberFormat="1" applyFont="1" applyFill="1" applyBorder="1" applyAlignment="1">
      <alignment horizontal="center" vertical="center" wrapText="1"/>
    </xf>
    <xf numFmtId="168" fontId="264" fillId="0" borderId="0" xfId="1" applyFont="1" applyFill="1" applyBorder="1" applyAlignment="1">
      <alignment vertical="center" wrapText="1"/>
    </xf>
    <xf numFmtId="168" fontId="264" fillId="0" borderId="0" xfId="1" applyFont="1" applyFill="1" applyBorder="1" applyAlignment="1">
      <alignment horizontal="right" vertical="center" wrapText="1"/>
    </xf>
    <xf numFmtId="0" fontId="264" fillId="0" borderId="0" xfId="35076" applyFont="1" applyFill="1" applyBorder="1" applyAlignment="1">
      <alignment vertical="center"/>
    </xf>
    <xf numFmtId="0" fontId="264" fillId="0" borderId="0" xfId="35076" applyFont="1" applyFill="1" applyBorder="1" applyAlignment="1">
      <alignment horizontal="center" vertical="center"/>
    </xf>
    <xf numFmtId="0" fontId="264" fillId="0" borderId="0" xfId="35076" applyFont="1" applyFill="1" applyBorder="1" applyAlignment="1">
      <alignment vertical="center" wrapText="1"/>
    </xf>
    <xf numFmtId="0" fontId="264" fillId="0" borderId="0" xfId="35076" applyFont="1" applyFill="1" applyBorder="1" applyAlignment="1">
      <alignment horizontal="right" vertical="center" wrapText="1"/>
    </xf>
    <xf numFmtId="179" fontId="264" fillId="0" borderId="0" xfId="35076" applyNumberFormat="1" applyFont="1" applyFill="1" applyBorder="1" applyAlignment="1">
      <alignment vertical="center"/>
    </xf>
    <xf numFmtId="195" fontId="264" fillId="0" borderId="0" xfId="35076" applyNumberFormat="1" applyFont="1" applyFill="1" applyAlignment="1">
      <alignment vertical="center"/>
    </xf>
    <xf numFmtId="172" fontId="264" fillId="0" borderId="0" xfId="35076" applyNumberFormat="1" applyFont="1" applyFill="1" applyAlignment="1">
      <alignment vertical="center"/>
    </xf>
    <xf numFmtId="179" fontId="264" fillId="0" borderId="0" xfId="35076" applyNumberFormat="1" applyFont="1" applyFill="1" applyBorder="1" applyAlignment="1">
      <alignment horizontal="center" vertical="center" wrapText="1"/>
    </xf>
    <xf numFmtId="195" fontId="264" fillId="0" borderId="0" xfId="35076" applyNumberFormat="1" applyFont="1" applyFill="1" applyAlignment="1">
      <alignment horizontal="center" vertical="center" wrapText="1"/>
    </xf>
    <xf numFmtId="172" fontId="264" fillId="0" borderId="0" xfId="35076" applyNumberFormat="1" applyFont="1" applyFill="1" applyAlignment="1">
      <alignment horizontal="center" vertical="center" wrapText="1"/>
    </xf>
    <xf numFmtId="168" fontId="265" fillId="0" borderId="53" xfId="1" applyFont="1" applyFill="1" applyBorder="1" applyAlignment="1">
      <alignment horizontal="right" wrapText="1"/>
    </xf>
    <xf numFmtId="0" fontId="265" fillId="0" borderId="53" xfId="43919" applyFont="1" applyBorder="1" applyAlignment="1">
      <alignment wrapText="1"/>
    </xf>
    <xf numFmtId="0" fontId="265" fillId="0" borderId="53" xfId="43926" applyBorder="1" applyAlignment="1">
      <alignment horizontal="right" wrapText="1"/>
    </xf>
    <xf numFmtId="0" fontId="265" fillId="0" borderId="40" xfId="35100" applyFont="1" applyBorder="1" applyAlignment="1">
      <alignment wrapText="1"/>
    </xf>
    <xf numFmtId="0" fontId="265" fillId="0" borderId="40" xfId="35100" applyFont="1" applyBorder="1" applyAlignment="1">
      <alignment horizontal="right" wrapText="1"/>
    </xf>
    <xf numFmtId="168" fontId="265" fillId="0" borderId="40" xfId="1" applyFont="1" applyFill="1" applyBorder="1" applyAlignment="1">
      <alignment horizontal="right" wrapText="1"/>
    </xf>
    <xf numFmtId="179" fontId="264" fillId="0" borderId="1" xfId="35088" applyNumberFormat="1" applyFont="1" applyFill="1" applyBorder="1" applyAlignment="1">
      <alignment vertical="center"/>
    </xf>
    <xf numFmtId="172" fontId="264" fillId="0" borderId="1" xfId="35088" applyNumberFormat="1" applyFont="1" applyFill="1" applyBorder="1" applyAlignment="1">
      <alignment vertical="center"/>
    </xf>
    <xf numFmtId="0" fontId="264" fillId="0" borderId="58" xfId="35067" applyFont="1" applyBorder="1" applyAlignment="1">
      <alignment horizontal="center"/>
    </xf>
    <xf numFmtId="0" fontId="264" fillId="0" borderId="1" xfId="35068" applyFont="1" applyBorder="1" applyAlignment="1">
      <alignment vertical="center" wrapText="1"/>
    </xf>
    <xf numFmtId="0" fontId="264" fillId="0" borderId="1" xfId="35069" applyFont="1" applyBorder="1" applyAlignment="1">
      <alignment vertical="center"/>
    </xf>
    <xf numFmtId="168" fontId="264" fillId="0" borderId="59" xfId="1" applyFont="1" applyFill="1" applyBorder="1" applyAlignment="1">
      <alignment horizontal="right" vertical="center" wrapText="1"/>
    </xf>
    <xf numFmtId="0" fontId="264" fillId="0" borderId="1" xfId="13" applyFont="1" applyBorder="1" applyAlignment="1">
      <alignment horizontal="center" vertical="center"/>
    </xf>
    <xf numFmtId="0" fontId="264" fillId="0" borderId="1" xfId="13" applyFont="1" applyBorder="1" applyAlignment="1">
      <alignment horizontal="center" vertical="center" wrapText="1"/>
    </xf>
    <xf numFmtId="0" fontId="264" fillId="0" borderId="1" xfId="35070" applyFont="1" applyBorder="1"/>
    <xf numFmtId="168" fontId="264" fillId="0" borderId="1" xfId="35070" applyNumberFormat="1" applyFont="1" applyBorder="1"/>
    <xf numFmtId="0" fontId="264" fillId="0" borderId="1" xfId="35070" applyFont="1" applyBorder="1" applyAlignment="1">
      <alignment horizontal="center"/>
    </xf>
    <xf numFmtId="0" fontId="264" fillId="0" borderId="1" xfId="4347" applyFont="1" applyBorder="1" applyAlignment="1">
      <alignment horizontal="center"/>
    </xf>
    <xf numFmtId="0" fontId="264" fillId="0" borderId="1" xfId="0" applyFont="1" applyBorder="1"/>
    <xf numFmtId="168" fontId="264" fillId="0" borderId="1" xfId="1" applyFont="1" applyFill="1" applyBorder="1"/>
    <xf numFmtId="0" fontId="264" fillId="0" borderId="1" xfId="4347" applyFont="1" applyBorder="1" applyAlignment="1">
      <alignment horizontal="center" wrapText="1"/>
    </xf>
    <xf numFmtId="49" fontId="270" fillId="0" borderId="0" xfId="0" applyNumberFormat="1" applyFont="1" applyAlignment="1">
      <alignment horizontal="left" vertical="center"/>
    </xf>
    <xf numFmtId="168" fontId="270" fillId="0" borderId="0" xfId="1" applyFont="1" applyFill="1" applyAlignment="1">
      <alignment horizontal="left" vertical="center"/>
    </xf>
    <xf numFmtId="168" fontId="264" fillId="0" borderId="0" xfId="1" applyFont="1" applyFill="1" applyBorder="1" applyAlignment="1">
      <alignment horizontal="left" vertical="center"/>
    </xf>
    <xf numFmtId="0" fontId="264" fillId="0" borderId="0" xfId="0" applyFont="1" applyAlignment="1">
      <alignment horizontal="left"/>
    </xf>
    <xf numFmtId="0" fontId="264" fillId="0" borderId="0" xfId="0" applyFont="1" applyAlignment="1">
      <alignment horizontal="left" vertical="center"/>
    </xf>
    <xf numFmtId="49" fontId="270" fillId="0" borderId="0" xfId="0" applyNumberFormat="1" applyFont="1" applyAlignment="1">
      <alignment horizontal="left"/>
    </xf>
    <xf numFmtId="0" fontId="309" fillId="0" borderId="0" xfId="4" applyFont="1" applyAlignment="1">
      <alignment horizontal="left" wrapText="1"/>
    </xf>
    <xf numFmtId="0" fontId="270" fillId="0" borderId="0" xfId="0" applyFont="1" applyAlignment="1">
      <alignment horizontal="left"/>
    </xf>
    <xf numFmtId="168" fontId="270" fillId="0" borderId="0" xfId="1" applyFont="1" applyFill="1" applyAlignment="1">
      <alignment horizontal="left"/>
    </xf>
    <xf numFmtId="168" fontId="264" fillId="0" borderId="0" xfId="1" applyFont="1" applyFill="1" applyBorder="1" applyAlignment="1">
      <alignment horizontal="left"/>
    </xf>
    <xf numFmtId="0" fontId="309" fillId="0" borderId="0" xfId="4" applyFont="1" applyAlignment="1">
      <alignment wrapText="1"/>
    </xf>
    <xf numFmtId="168" fontId="264" fillId="0" borderId="0" xfId="1" applyFont="1" applyFill="1" applyAlignment="1">
      <alignment horizontal="left" vertical="center"/>
    </xf>
    <xf numFmtId="168" fontId="264" fillId="0" borderId="1" xfId="1" applyFont="1" applyFill="1" applyBorder="1" applyAlignment="1">
      <alignment horizontal="center" wrapText="1"/>
    </xf>
    <xf numFmtId="172" fontId="264" fillId="0" borderId="1" xfId="0" applyNumberFormat="1" applyFont="1" applyBorder="1" applyAlignment="1">
      <alignment horizontal="center"/>
    </xf>
    <xf numFmtId="179" fontId="264" fillId="0" borderId="1" xfId="0" applyNumberFormat="1" applyFont="1" applyBorder="1" applyAlignment="1">
      <alignment horizontal="center"/>
    </xf>
    <xf numFmtId="168" fontId="264" fillId="0" borderId="1" xfId="1" applyFont="1" applyFill="1" applyBorder="1" applyAlignment="1">
      <alignment horizontal="center"/>
    </xf>
    <xf numFmtId="172" fontId="264" fillId="0" borderId="1" xfId="0" applyNumberFormat="1" applyFont="1" applyBorder="1" applyAlignment="1">
      <alignment horizontal="center" wrapText="1"/>
    </xf>
    <xf numFmtId="179" fontId="264" fillId="0" borderId="1" xfId="0" applyNumberFormat="1" applyFont="1" applyBorder="1" applyAlignment="1">
      <alignment horizontal="center" wrapText="1"/>
    </xf>
    <xf numFmtId="172" fontId="338" fillId="0" borderId="1" xfId="0" applyNumberFormat="1" applyFont="1" applyBorder="1" applyAlignment="1">
      <alignment horizontal="center" vertical="center" wrapText="1"/>
    </xf>
    <xf numFmtId="179" fontId="338" fillId="0" borderId="1" xfId="0" applyNumberFormat="1" applyFont="1" applyBorder="1" applyAlignment="1">
      <alignment horizontal="center" vertical="center" wrapText="1"/>
    </xf>
    <xf numFmtId="168" fontId="338" fillId="0" borderId="1" xfId="1" applyFont="1" applyFill="1" applyBorder="1" applyAlignment="1">
      <alignment horizontal="center" vertical="center" wrapText="1"/>
    </xf>
    <xf numFmtId="0" fontId="264" fillId="0" borderId="1" xfId="0" applyFont="1" applyBorder="1" applyAlignment="1">
      <alignment horizontal="center" vertical="center" wrapText="1"/>
    </xf>
    <xf numFmtId="0" fontId="339" fillId="36" borderId="1" xfId="0" applyFont="1" applyFill="1" applyBorder="1" applyAlignment="1">
      <alignment horizontal="center" vertical="center" wrapText="1"/>
    </xf>
    <xf numFmtId="0" fontId="282" fillId="35" borderId="1" xfId="0" applyFont="1" applyFill="1" applyBorder="1" applyAlignment="1">
      <alignment horizontal="center" vertical="center"/>
    </xf>
    <xf numFmtId="168" fontId="282" fillId="35" borderId="1" xfId="1" applyFont="1" applyFill="1" applyBorder="1" applyAlignment="1">
      <alignment horizontal="center" vertical="center"/>
    </xf>
    <xf numFmtId="0" fontId="282" fillId="35" borderId="1" xfId="0" applyFont="1" applyFill="1" applyBorder="1" applyAlignment="1">
      <alignment horizontal="center" vertical="center" wrapText="1"/>
    </xf>
    <xf numFmtId="181" fontId="287" fillId="0" borderId="45" xfId="0" applyNumberFormat="1" applyFont="1" applyBorder="1" applyAlignment="1">
      <alignment horizontal="center" vertical="center" wrapText="1"/>
    </xf>
    <xf numFmtId="188" fontId="287" fillId="0" borderId="45" xfId="0" applyNumberFormat="1" applyFont="1" applyBorder="1" applyAlignment="1">
      <alignment horizontal="center" vertical="center" wrapText="1"/>
    </xf>
    <xf numFmtId="168" fontId="309" fillId="0" borderId="0" xfId="1" applyFont="1" applyFill="1" applyBorder="1" applyAlignment="1">
      <alignment horizontal="left" vertical="center" wrapText="1"/>
    </xf>
    <xf numFmtId="168" fontId="282" fillId="35" borderId="1" xfId="1" applyFont="1" applyFill="1" applyBorder="1" applyAlignment="1">
      <alignment horizontal="center" vertical="center" wrapText="1"/>
    </xf>
    <xf numFmtId="168" fontId="270" fillId="0" borderId="0" xfId="1" applyFont="1" applyFill="1" applyAlignment="1">
      <alignment horizontal="center" vertical="center"/>
    </xf>
    <xf numFmtId="168" fontId="282" fillId="0" borderId="0" xfId="1" applyFont="1" applyFill="1" applyBorder="1" applyAlignment="1">
      <alignment horizontal="center" vertical="center"/>
    </xf>
    <xf numFmtId="168" fontId="282" fillId="0" borderId="0" xfId="1" applyFont="1" applyFill="1" applyAlignment="1">
      <alignment vertical="center"/>
    </xf>
    <xf numFmtId="0" fontId="343" fillId="0" borderId="0" xfId="0" applyFont="1" applyAlignment="1">
      <alignment vertical="center"/>
    </xf>
    <xf numFmtId="0" fontId="273" fillId="0" borderId="0" xfId="0" applyFont="1" applyAlignment="1">
      <alignment vertical="center" wrapText="1"/>
    </xf>
    <xf numFmtId="168" fontId="273" fillId="0" borderId="0" xfId="1" applyFont="1" applyFill="1" applyAlignment="1">
      <alignment vertical="center"/>
    </xf>
    <xf numFmtId="168" fontId="344" fillId="0" borderId="0" xfId="1" applyFont="1" applyFill="1" applyAlignment="1">
      <alignment vertical="center"/>
    </xf>
    <xf numFmtId="0" fontId="344" fillId="0" borderId="0" xfId="0" applyFont="1" applyAlignment="1">
      <alignment vertical="center"/>
    </xf>
    <xf numFmtId="169" fontId="273" fillId="0" borderId="0" xfId="1" applyNumberFormat="1" applyFont="1" applyFill="1" applyAlignment="1">
      <alignment vertical="center"/>
    </xf>
    <xf numFmtId="0" fontId="342" fillId="0" borderId="0" xfId="0" applyFont="1" applyAlignment="1">
      <alignment vertical="center"/>
    </xf>
    <xf numFmtId="0" fontId="342" fillId="0" borderId="0" xfId="0" applyFont="1" applyAlignment="1">
      <alignment horizontal="left" vertical="center"/>
    </xf>
    <xf numFmtId="4" fontId="342" fillId="0" borderId="0" xfId="0" applyNumberFormat="1" applyFont="1" applyAlignment="1">
      <alignment vertical="center"/>
    </xf>
    <xf numFmtId="0" fontId="342" fillId="0" borderId="0" xfId="0" applyFont="1" applyAlignment="1">
      <alignment horizontal="center" vertical="center"/>
    </xf>
    <xf numFmtId="0" fontId="342" fillId="0" borderId="0" xfId="13" applyFont="1" applyAlignment="1">
      <alignment horizontal="right" vertical="center" wrapText="1"/>
    </xf>
    <xf numFmtId="0" fontId="311" fillId="0" borderId="5" xfId="0" applyFont="1" applyBorder="1" applyAlignment="1">
      <alignment horizontal="center" vertical="center"/>
    </xf>
    <xf numFmtId="0" fontId="264" fillId="0" borderId="18" xfId="35072" applyFont="1" applyBorder="1" applyAlignment="1">
      <alignment vertical="center"/>
    </xf>
    <xf numFmtId="0" fontId="340" fillId="0" borderId="53" xfId="43936" applyFont="1" applyBorder="1" applyAlignment="1">
      <alignment vertical="center" wrapText="1"/>
    </xf>
    <xf numFmtId="0" fontId="265" fillId="0" borderId="53" xfId="43897" applyBorder="1" applyAlignment="1">
      <alignment horizontal="right" vertical="center" wrapText="1"/>
    </xf>
    <xf numFmtId="4" fontId="265" fillId="0" borderId="53" xfId="43897" applyNumberFormat="1" applyBorder="1" applyAlignment="1">
      <alignment horizontal="right" vertical="center" wrapText="1"/>
    </xf>
    <xf numFmtId="0" fontId="264" fillId="0" borderId="40" xfId="35075" applyFont="1" applyBorder="1" applyAlignment="1">
      <alignment horizontal="right" vertical="center" wrapText="1"/>
    </xf>
    <xf numFmtId="0" fontId="265" fillId="0" borderId="40" xfId="35121" applyFont="1" applyBorder="1" applyAlignment="1">
      <alignment horizontal="right" vertical="center" wrapText="1"/>
    </xf>
    <xf numFmtId="15" fontId="281" fillId="0" borderId="1" xfId="0" applyNumberFormat="1" applyFont="1" applyBorder="1" applyAlignment="1">
      <alignment horizontal="center" vertical="center" wrapText="1"/>
    </xf>
    <xf numFmtId="181" fontId="287" fillId="0" borderId="20" xfId="0" applyNumberFormat="1" applyFont="1" applyBorder="1" applyAlignment="1">
      <alignment vertical="center" wrapText="1"/>
    </xf>
    <xf numFmtId="168" fontId="281" fillId="0" borderId="1" xfId="0" applyNumberFormat="1" applyFont="1" applyBorder="1" applyAlignment="1">
      <alignment horizontal="center" vertical="center" wrapText="1"/>
    </xf>
    <xf numFmtId="181" fontId="287" fillId="0" borderId="1" xfId="0" applyNumberFormat="1" applyFont="1" applyBorder="1" applyAlignment="1">
      <alignment horizontal="center" wrapText="1"/>
    </xf>
    <xf numFmtId="3" fontId="287" fillId="0" borderId="1" xfId="1" applyNumberFormat="1" applyFont="1" applyFill="1" applyBorder="1" applyAlignment="1">
      <alignment horizontal="center" wrapText="1"/>
    </xf>
    <xf numFmtId="183" fontId="287" fillId="0" borderId="1" xfId="1" applyNumberFormat="1" applyFont="1" applyFill="1" applyBorder="1" applyAlignment="1">
      <alignment horizontal="center" wrapText="1"/>
    </xf>
    <xf numFmtId="181" fontId="287" fillId="0" borderId="0" xfId="0" applyNumberFormat="1" applyFont="1" applyAlignment="1">
      <alignment horizontal="center" wrapText="1"/>
    </xf>
    <xf numFmtId="3" fontId="287" fillId="0" borderId="0" xfId="1" applyNumberFormat="1" applyFont="1" applyFill="1" applyBorder="1" applyAlignment="1">
      <alignment horizontal="center" wrapText="1"/>
    </xf>
    <xf numFmtId="183" fontId="287" fillId="0" borderId="0" xfId="1" applyNumberFormat="1" applyFont="1" applyFill="1" applyBorder="1" applyAlignment="1">
      <alignment horizontal="center" wrapText="1"/>
    </xf>
    <xf numFmtId="49" fontId="287" fillId="0" borderId="0" xfId="0" applyNumberFormat="1" applyFont="1" applyAlignment="1">
      <alignment horizontal="center" wrapText="1"/>
    </xf>
    <xf numFmtId="0" fontId="287" fillId="0" borderId="0" xfId="0" applyFont="1" applyAlignment="1">
      <alignment horizontal="center" wrapText="1"/>
    </xf>
    <xf numFmtId="0" fontId="281" fillId="0" borderId="0" xfId="0" applyFont="1" applyAlignment="1">
      <alignment horizontal="center" wrapText="1"/>
    </xf>
    <xf numFmtId="0" fontId="340" fillId="29" borderId="52" xfId="43937" applyFont="1" applyFill="1" applyBorder="1" applyAlignment="1">
      <alignment horizontal="center"/>
    </xf>
    <xf numFmtId="0" fontId="117" fillId="0" borderId="0" xfId="43949"/>
    <xf numFmtId="0" fontId="117" fillId="0" borderId="0" xfId="43950"/>
    <xf numFmtId="4" fontId="287"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45" fillId="0" borderId="1" xfId="0" applyFont="1" applyBorder="1" applyAlignment="1">
      <alignment horizontal="center" vertical="center"/>
    </xf>
    <xf numFmtId="181" fontId="281" fillId="0" borderId="18" xfId="0" applyNumberFormat="1" applyFont="1" applyBorder="1" applyAlignment="1">
      <alignment horizontal="left" vertical="center" wrapText="1"/>
    </xf>
    <xf numFmtId="3" fontId="281" fillId="0" borderId="18" xfId="1" applyNumberFormat="1" applyFont="1" applyFill="1" applyBorder="1" applyAlignment="1">
      <alignment horizontal="center" vertical="center" wrapText="1"/>
    </xf>
    <xf numFmtId="183" fontId="281" fillId="0" borderId="18" xfId="1" applyNumberFormat="1" applyFont="1" applyFill="1" applyBorder="1" applyAlignment="1">
      <alignment horizontal="center" vertical="center" wrapText="1"/>
    </xf>
    <xf numFmtId="4" fontId="287" fillId="0" borderId="1" xfId="1" applyNumberFormat="1" applyFont="1" applyFill="1" applyBorder="1" applyAlignment="1">
      <alignment horizontal="right" vertical="center" wrapText="1"/>
    </xf>
    <xf numFmtId="183" fontId="281" fillId="0" borderId="1" xfId="1" applyNumberFormat="1" applyFont="1" applyFill="1" applyBorder="1" applyAlignment="1">
      <alignment horizontal="right" vertical="center" wrapText="1"/>
    </xf>
    <xf numFmtId="168" fontId="115" fillId="0" borderId="1" xfId="1" applyFont="1" applyFill="1" applyBorder="1" applyAlignment="1">
      <alignment horizontal="left" vertical="center" wrapText="1"/>
    </xf>
    <xf numFmtId="168" fontId="343" fillId="5" borderId="0" xfId="1" applyFont="1" applyFill="1" applyBorder="1" applyAlignment="1">
      <alignment horizontal="center" vertical="center" wrapText="1"/>
    </xf>
    <xf numFmtId="168" fontId="0" fillId="0" borderId="0" xfId="0" applyNumberFormat="1"/>
    <xf numFmtId="0" fontId="266" fillId="0" borderId="53" xfId="35102" applyFont="1" applyBorder="1" applyAlignment="1">
      <alignment wrapText="1"/>
    </xf>
    <xf numFmtId="0" fontId="351" fillId="0" borderId="0" xfId="43972" applyAlignment="1">
      <alignment vertical="center"/>
    </xf>
    <xf numFmtId="0" fontId="266" fillId="0" borderId="53" xfId="43992" applyFont="1" applyBorder="1" applyAlignment="1">
      <alignment wrapText="1"/>
    </xf>
    <xf numFmtId="0" fontId="266" fillId="0" borderId="53" xfId="43992" applyFont="1" applyBorder="1" applyAlignment="1">
      <alignment horizontal="right" wrapText="1"/>
    </xf>
    <xf numFmtId="181" fontId="281" fillId="0" borderId="35" xfId="0" applyNumberFormat="1" applyFont="1" applyBorder="1" applyAlignment="1">
      <alignment horizontal="left" vertical="center" wrapText="1"/>
    </xf>
    <xf numFmtId="181" fontId="281" fillId="0" borderId="20" xfId="0" applyNumberFormat="1" applyFont="1" applyBorder="1" applyAlignment="1">
      <alignment vertical="center" wrapText="1"/>
    </xf>
    <xf numFmtId="181" fontId="287" fillId="2" borderId="0" xfId="0" applyNumberFormat="1" applyFont="1" applyFill="1" applyAlignment="1">
      <alignment vertical="center" wrapText="1"/>
    </xf>
    <xf numFmtId="4" fontId="270" fillId="0" borderId="0" xfId="0" applyNumberFormat="1" applyFont="1" applyAlignment="1">
      <alignment horizontal="left" vertical="center"/>
    </xf>
    <xf numFmtId="4" fontId="354" fillId="0" borderId="0" xfId="0" applyNumberFormat="1" applyFont="1" applyAlignment="1">
      <alignment horizontal="center" vertical="center"/>
    </xf>
    <xf numFmtId="4" fontId="270" fillId="0" borderId="0" xfId="0" applyNumberFormat="1" applyFont="1" applyAlignment="1">
      <alignment horizontal="center" vertical="center" wrapText="1"/>
    </xf>
    <xf numFmtId="198" fontId="270" fillId="0" borderId="0" xfId="0" applyNumberFormat="1" applyFont="1" applyAlignment="1">
      <alignment vertical="center"/>
    </xf>
    <xf numFmtId="0" fontId="0" fillId="0" borderId="0" xfId="0" applyAlignment="1">
      <alignment horizontal="left"/>
    </xf>
    <xf numFmtId="9" fontId="281" fillId="0" borderId="0" xfId="0" applyNumberFormat="1" applyFont="1" applyAlignment="1">
      <alignment horizontal="center" vertical="center" wrapText="1"/>
    </xf>
    <xf numFmtId="43" fontId="271" fillId="0" borderId="1" xfId="13" applyNumberFormat="1" applyFont="1" applyBorder="1" applyAlignment="1">
      <alignment vertical="center" wrapText="1"/>
    </xf>
    <xf numFmtId="168" fontId="282" fillId="0" borderId="1" xfId="1" applyFont="1" applyFill="1" applyBorder="1" applyAlignment="1">
      <alignment horizontal="center" vertical="center"/>
    </xf>
    <xf numFmtId="199" fontId="275" fillId="0" borderId="1" xfId="0" applyNumberFormat="1" applyFont="1" applyBorder="1" applyAlignment="1">
      <alignment horizontal="center" vertical="center" wrapText="1"/>
    </xf>
    <xf numFmtId="0" fontId="107" fillId="0" borderId="0" xfId="44007"/>
    <xf numFmtId="43" fontId="270" fillId="0" borderId="0" xfId="0" applyNumberFormat="1" applyFont="1" applyAlignment="1">
      <alignment vertical="center"/>
    </xf>
    <xf numFmtId="0" fontId="106" fillId="0" borderId="0" xfId="44011"/>
    <xf numFmtId="0" fontId="263" fillId="0" borderId="0" xfId="44011" applyFont="1"/>
    <xf numFmtId="0" fontId="311" fillId="2" borderId="0" xfId="4" applyFont="1" applyFill="1" applyAlignment="1">
      <alignment vertical="center" wrapText="1"/>
    </xf>
    <xf numFmtId="0" fontId="264" fillId="0" borderId="0" xfId="44011" applyFont="1" applyAlignment="1">
      <alignment vertical="center"/>
    </xf>
    <xf numFmtId="49" fontId="311" fillId="2" borderId="0" xfId="44011" applyNumberFormat="1" applyFont="1" applyFill="1" applyAlignment="1">
      <alignment horizontal="center" vertical="center" wrapText="1"/>
    </xf>
    <xf numFmtId="49" fontId="311" fillId="0" borderId="0" xfId="4" applyNumberFormat="1" applyFont="1" applyAlignment="1">
      <alignment vertical="center" wrapText="1"/>
    </xf>
    <xf numFmtId="1" fontId="311" fillId="0" borderId="0" xfId="43927" applyNumberFormat="1" applyFont="1" applyAlignment="1">
      <alignment vertical="center" wrapText="1"/>
    </xf>
    <xf numFmtId="0" fontId="311" fillId="30" borderId="17" xfId="0" applyFont="1" applyFill="1" applyBorder="1"/>
    <xf numFmtId="0" fontId="266" fillId="0" borderId="61" xfId="35129" applyFont="1" applyBorder="1" applyAlignment="1">
      <alignment wrapText="1"/>
    </xf>
    <xf numFmtId="0" fontId="266" fillId="0" borderId="61" xfId="35129" applyFont="1" applyBorder="1" applyAlignment="1">
      <alignment horizontal="right" wrapText="1"/>
    </xf>
    <xf numFmtId="168" fontId="266" fillId="0" borderId="61" xfId="1" applyFont="1" applyFill="1" applyBorder="1" applyAlignment="1">
      <alignment horizontal="right" wrapText="1"/>
    </xf>
    <xf numFmtId="3" fontId="264" fillId="0" borderId="63" xfId="43979" applyNumberFormat="1" applyFont="1" applyFill="1" applyBorder="1" applyAlignment="1">
      <alignment horizontal="center" vertical="center"/>
    </xf>
    <xf numFmtId="43" fontId="281" fillId="0" borderId="0" xfId="0" applyNumberFormat="1" applyFont="1" applyAlignment="1">
      <alignment horizontal="center" vertical="center" wrapText="1"/>
    </xf>
    <xf numFmtId="43" fontId="287" fillId="0" borderId="0" xfId="0" applyNumberFormat="1" applyFont="1" applyAlignment="1">
      <alignment horizontal="center" vertical="center" wrapText="1"/>
    </xf>
    <xf numFmtId="49" fontId="311" fillId="2" borderId="0" xfId="4" applyNumberFormat="1" applyFont="1" applyFill="1" applyAlignment="1">
      <alignment horizontal="center" vertical="center" wrapText="1"/>
    </xf>
    <xf numFmtId="183" fontId="355" fillId="33" borderId="1" xfId="1" applyNumberFormat="1" applyFont="1" applyFill="1" applyBorder="1" applyAlignment="1">
      <alignment horizontal="center" vertical="center" wrapText="1"/>
    </xf>
    <xf numFmtId="181" fontId="264" fillId="0" borderId="1" xfId="0" applyNumberFormat="1" applyFont="1" applyBorder="1" applyAlignment="1">
      <alignment vertical="top" wrapText="1"/>
    </xf>
    <xf numFmtId="3" fontId="264" fillId="0" borderId="1" xfId="0" applyNumberFormat="1" applyFont="1" applyBorder="1" applyAlignment="1">
      <alignment horizontal="center"/>
    </xf>
    <xf numFmtId="4" fontId="281" fillId="0" borderId="0" xfId="0" applyNumberFormat="1" applyFont="1" applyAlignment="1">
      <alignment horizontal="right" vertical="center" wrapText="1"/>
    </xf>
    <xf numFmtId="49" fontId="355" fillId="0" borderId="0" xfId="0" applyNumberFormat="1" applyFont="1" applyAlignment="1">
      <alignment horizontal="center" vertical="center" wrapText="1"/>
    </xf>
    <xf numFmtId="181" fontId="356" fillId="0" borderId="1" xfId="0" applyNumberFormat="1" applyFont="1" applyBorder="1" applyAlignment="1">
      <alignment horizontal="left" vertical="center" wrapText="1"/>
    </xf>
    <xf numFmtId="3" fontId="356" fillId="0" borderId="1" xfId="1" applyNumberFormat="1" applyFont="1" applyFill="1" applyBorder="1" applyAlignment="1">
      <alignment horizontal="center" vertical="center" wrapText="1"/>
    </xf>
    <xf numFmtId="183" fontId="356" fillId="0" borderId="1" xfId="1" applyNumberFormat="1" applyFont="1" applyFill="1" applyBorder="1" applyAlignment="1">
      <alignment horizontal="center" vertical="center" wrapText="1"/>
    </xf>
    <xf numFmtId="184" fontId="356" fillId="0" borderId="1" xfId="0" applyNumberFormat="1" applyFont="1" applyBorder="1" applyAlignment="1">
      <alignment horizontal="center" vertical="center" wrapText="1"/>
    </xf>
    <xf numFmtId="185" fontId="356" fillId="0" borderId="1" xfId="2" applyNumberFormat="1" applyFont="1" applyFill="1" applyBorder="1" applyAlignment="1">
      <alignment horizontal="center" vertical="center" wrapText="1"/>
    </xf>
    <xf numFmtId="186" fontId="356" fillId="0" borderId="1" xfId="2" applyNumberFormat="1" applyFont="1" applyFill="1" applyBorder="1" applyAlignment="1">
      <alignment horizontal="center" vertical="center" wrapText="1"/>
    </xf>
    <xf numFmtId="168" fontId="355" fillId="0" borderId="0" xfId="1" applyFont="1" applyFill="1" applyBorder="1" applyAlignment="1">
      <alignment horizontal="center" vertical="center" wrapText="1"/>
    </xf>
    <xf numFmtId="0" fontId="356" fillId="0" borderId="0" xfId="0" applyFont="1" applyAlignment="1">
      <alignment horizontal="center" vertical="center" wrapText="1"/>
    </xf>
    <xf numFmtId="181" fontId="356" fillId="0" borderId="18" xfId="0" applyNumberFormat="1" applyFont="1" applyBorder="1" applyAlignment="1">
      <alignment horizontal="left" vertical="center" wrapText="1"/>
    </xf>
    <xf numFmtId="3" fontId="356" fillId="0" borderId="18" xfId="1" applyNumberFormat="1" applyFont="1" applyFill="1" applyBorder="1" applyAlignment="1">
      <alignment horizontal="center" vertical="center" wrapText="1"/>
    </xf>
    <xf numFmtId="183" fontId="356" fillId="0" borderId="18" xfId="1" applyNumberFormat="1" applyFont="1" applyFill="1" applyBorder="1" applyAlignment="1">
      <alignment horizontal="center" vertical="center" wrapText="1"/>
    </xf>
    <xf numFmtId="182" fontId="356" fillId="0" borderId="0" xfId="2" applyNumberFormat="1" applyFont="1" applyFill="1" applyBorder="1" applyAlignment="1">
      <alignment horizontal="center" vertical="center" wrapText="1"/>
    </xf>
    <xf numFmtId="0" fontId="103" fillId="0" borderId="0" xfId="44016"/>
    <xf numFmtId="168" fontId="0" fillId="0" borderId="0" xfId="1" applyFont="1"/>
    <xf numFmtId="0" fontId="303" fillId="34" borderId="1" xfId="35102" applyFont="1" applyFill="1" applyBorder="1" applyAlignment="1">
      <alignment horizontal="center" vertical="center"/>
    </xf>
    <xf numFmtId="168" fontId="311" fillId="2" borderId="0" xfId="1" applyFont="1" applyFill="1" applyAlignment="1">
      <alignment horizontal="center" vertical="center" wrapText="1"/>
    </xf>
    <xf numFmtId="168" fontId="311" fillId="2" borderId="0" xfId="1" applyFont="1" applyFill="1" applyAlignment="1">
      <alignment vertical="center" wrapText="1"/>
    </xf>
    <xf numFmtId="170" fontId="311" fillId="2" borderId="0" xfId="1" applyNumberFormat="1" applyFont="1" applyFill="1" applyAlignment="1">
      <alignment horizontal="center" vertical="center" wrapText="1"/>
    </xf>
    <xf numFmtId="170" fontId="103" fillId="0" borderId="0" xfId="1" applyNumberFormat="1" applyFont="1"/>
    <xf numFmtId="170" fontId="311" fillId="2" borderId="0" xfId="1" applyNumberFormat="1" applyFont="1" applyFill="1" applyAlignment="1">
      <alignment vertical="center" wrapText="1"/>
    </xf>
    <xf numFmtId="0" fontId="343" fillId="0" borderId="0" xfId="0" applyFont="1" applyAlignment="1">
      <alignment horizontal="left" vertical="center"/>
    </xf>
    <xf numFmtId="4" fontId="343" fillId="0" borderId="0" xfId="0" applyNumberFormat="1" applyFont="1" applyAlignment="1">
      <alignment horizontal="center" vertical="center"/>
    </xf>
    <xf numFmtId="168" fontId="343" fillId="0" borderId="0" xfId="1" applyFont="1" applyFill="1" applyBorder="1" applyAlignment="1">
      <alignment vertical="center"/>
    </xf>
    <xf numFmtId="43" fontId="343" fillId="0" borderId="0" xfId="0" applyNumberFormat="1" applyFont="1" applyAlignment="1">
      <alignment vertical="center"/>
    </xf>
    <xf numFmtId="4" fontId="343" fillId="0" borderId="0" xfId="0" applyNumberFormat="1" applyFont="1" applyAlignment="1">
      <alignment vertical="center"/>
    </xf>
    <xf numFmtId="0" fontId="311" fillId="2" borderId="0" xfId="0" applyFont="1" applyFill="1" applyAlignment="1">
      <alignment vertical="center"/>
    </xf>
    <xf numFmtId="0" fontId="270" fillId="2" borderId="0" xfId="0" applyFont="1" applyFill="1" applyAlignment="1">
      <alignment vertical="center"/>
    </xf>
    <xf numFmtId="17" fontId="282" fillId="2" borderId="0" xfId="0" applyNumberFormat="1" applyFont="1" applyFill="1" applyAlignment="1">
      <alignment vertical="center" wrapText="1"/>
    </xf>
    <xf numFmtId="0" fontId="311" fillId="2" borderId="0" xfId="35072" applyFont="1" applyFill="1" applyAlignment="1">
      <alignment vertical="center"/>
    </xf>
    <xf numFmtId="0" fontId="311" fillId="2" borderId="0" xfId="0" applyFont="1" applyFill="1" applyAlignment="1">
      <alignment horizontal="center" vertical="center"/>
    </xf>
    <xf numFmtId="0" fontId="282" fillId="2" borderId="0" xfId="0" applyFont="1" applyFill="1" applyAlignment="1">
      <alignment horizontal="center" vertical="center"/>
    </xf>
    <xf numFmtId="0" fontId="264" fillId="2" borderId="0" xfId="35072" applyFont="1" applyFill="1" applyAlignment="1">
      <alignment vertical="center"/>
    </xf>
    <xf numFmtId="170" fontId="264" fillId="2" borderId="0" xfId="1" applyNumberFormat="1" applyFont="1" applyFill="1" applyBorder="1" applyAlignment="1">
      <alignment horizontal="center" vertical="center"/>
    </xf>
    <xf numFmtId="172" fontId="264" fillId="2" borderId="0" xfId="0" applyNumberFormat="1" applyFont="1" applyFill="1" applyAlignment="1">
      <alignment vertical="center"/>
    </xf>
    <xf numFmtId="170" fontId="270" fillId="2" borderId="0" xfId="1" applyNumberFormat="1" applyFont="1" applyFill="1" applyBorder="1" applyAlignment="1">
      <alignment horizontal="center" vertical="center"/>
    </xf>
    <xf numFmtId="172" fontId="270" fillId="2" borderId="0" xfId="0" applyNumberFormat="1" applyFont="1" applyFill="1" applyAlignment="1">
      <alignment vertical="center"/>
    </xf>
    <xf numFmtId="177" fontId="311" fillId="2" borderId="0" xfId="0" applyNumberFormat="1" applyFont="1" applyFill="1" applyAlignment="1">
      <alignment horizontal="center" vertical="center"/>
    </xf>
    <xf numFmtId="170" fontId="311" fillId="2" borderId="0" xfId="1" applyNumberFormat="1" applyFont="1" applyFill="1" applyBorder="1" applyAlignment="1">
      <alignment horizontal="center" vertical="center"/>
    </xf>
    <xf numFmtId="175" fontId="264" fillId="2" borderId="0" xfId="0" applyNumberFormat="1" applyFont="1" applyFill="1" applyAlignment="1">
      <alignment vertical="center"/>
    </xf>
    <xf numFmtId="170" fontId="282" fillId="2" borderId="0" xfId="1" applyNumberFormat="1" applyFont="1" applyFill="1" applyBorder="1" applyAlignment="1">
      <alignment horizontal="left" vertical="center"/>
    </xf>
    <xf numFmtId="175" fontId="270" fillId="2" borderId="0" xfId="0" applyNumberFormat="1" applyFont="1" applyFill="1" applyAlignment="1">
      <alignment vertical="center"/>
    </xf>
    <xf numFmtId="169" fontId="270" fillId="2" borderId="0" xfId="1" applyNumberFormat="1" applyFont="1" applyFill="1" applyBorder="1" applyAlignment="1">
      <alignment vertical="center"/>
    </xf>
    <xf numFmtId="1" fontId="270" fillId="2" borderId="0" xfId="0" applyNumberFormat="1" applyFont="1" applyFill="1" applyAlignment="1">
      <alignment vertical="center"/>
    </xf>
    <xf numFmtId="0" fontId="281" fillId="0" borderId="0" xfId="0" applyFont="1" applyAlignment="1">
      <alignment horizontal="left" vertical="center" wrapText="1"/>
    </xf>
    <xf numFmtId="4" fontId="264" fillId="0" borderId="0" xfId="43979" applyNumberFormat="1" applyFont="1" applyFill="1" applyBorder="1" applyAlignment="1">
      <alignment vertical="center"/>
    </xf>
    <xf numFmtId="0" fontId="266" fillId="29" borderId="60" xfId="44026" applyFont="1" applyFill="1" applyBorder="1" applyAlignment="1">
      <alignment horizontal="center"/>
    </xf>
    <xf numFmtId="0" fontId="266" fillId="0" borderId="64" xfId="44026" applyFont="1" applyBorder="1" applyAlignment="1">
      <alignment wrapText="1"/>
    </xf>
    <xf numFmtId="0" fontId="358" fillId="29" borderId="60" xfId="44027" applyFont="1" applyFill="1" applyBorder="1" applyAlignment="1">
      <alignment horizontal="center"/>
    </xf>
    <xf numFmtId="0" fontId="358" fillId="0" borderId="64" xfId="44027" applyFont="1" applyBorder="1" applyAlignment="1">
      <alignment wrapText="1"/>
    </xf>
    <xf numFmtId="0" fontId="358" fillId="0" borderId="64" xfId="44027" applyFont="1" applyBorder="1" applyAlignment="1">
      <alignment horizontal="right" wrapText="1"/>
    </xf>
    <xf numFmtId="4" fontId="358" fillId="0" borderId="64" xfId="44027" applyNumberFormat="1" applyFont="1" applyBorder="1" applyAlignment="1">
      <alignment horizontal="right" wrapText="1"/>
    </xf>
    <xf numFmtId="0" fontId="358" fillId="31" borderId="64" xfId="35102" applyFont="1" applyFill="1" applyBorder="1" applyAlignment="1">
      <alignment horizontal="right" wrapText="1"/>
    </xf>
    <xf numFmtId="170" fontId="281" fillId="0" borderId="0" xfId="1" applyNumberFormat="1" applyFont="1" applyFill="1" applyAlignment="1">
      <alignment horizontal="center" vertical="center" wrapText="1"/>
    </xf>
    <xf numFmtId="170" fontId="287" fillId="0" borderId="1" xfId="1" applyNumberFormat="1" applyFont="1" applyFill="1" applyBorder="1" applyAlignment="1">
      <alignment horizontal="center" vertical="center" wrapText="1"/>
    </xf>
    <xf numFmtId="168" fontId="100" fillId="0" borderId="1" xfId="1" applyFont="1" applyFill="1" applyBorder="1" applyAlignment="1">
      <alignment horizontal="left" vertical="center" wrapText="1"/>
    </xf>
    <xf numFmtId="49" fontId="311" fillId="2" borderId="0" xfId="4" applyNumberFormat="1" applyFont="1" applyFill="1" applyAlignment="1">
      <alignment vertical="center" wrapText="1"/>
    </xf>
    <xf numFmtId="0" fontId="264" fillId="2" borderId="0" xfId="43927" applyFont="1" applyFill="1" applyAlignment="1">
      <alignment vertical="center"/>
    </xf>
    <xf numFmtId="0" fontId="264" fillId="2" borderId="0" xfId="4" applyFill="1"/>
    <xf numFmtId="0" fontId="316" fillId="0" borderId="0" xfId="35059" applyFill="1"/>
    <xf numFmtId="0" fontId="316" fillId="0" borderId="31" xfId="35059" applyBorder="1"/>
    <xf numFmtId="2" fontId="316" fillId="0" borderId="31" xfId="35059" applyNumberFormat="1" applyBorder="1" applyAlignment="1">
      <alignment vertical="center" wrapText="1"/>
    </xf>
    <xf numFmtId="0" fontId="316" fillId="0" borderId="31" xfId="35059" applyBorder="1" applyAlignment="1">
      <alignment vertical="center" wrapText="1"/>
    </xf>
    <xf numFmtId="2" fontId="316" fillId="0" borderId="1" xfId="35059" applyNumberFormat="1" applyBorder="1" applyAlignment="1">
      <alignment vertical="center" wrapText="1"/>
    </xf>
    <xf numFmtId="0" fontId="268" fillId="31" borderId="20" xfId="44011" applyFont="1" applyFill="1" applyBorder="1" applyAlignment="1">
      <alignment vertical="center"/>
    </xf>
    <xf numFmtId="0" fontId="268" fillId="31" borderId="1" xfId="44011" applyFont="1" applyFill="1" applyBorder="1" applyAlignment="1">
      <alignment vertical="center"/>
    </xf>
    <xf numFmtId="170" fontId="268" fillId="31" borderId="1" xfId="1" applyNumberFormat="1" applyFont="1" applyFill="1" applyBorder="1" applyAlignment="1">
      <alignment vertical="center"/>
    </xf>
    <xf numFmtId="10" fontId="270" fillId="0" borderId="0" xfId="35076" applyNumberFormat="1" applyFont="1" applyFill="1" applyAlignment="1">
      <alignment horizontal="center" vertical="center" wrapText="1"/>
    </xf>
    <xf numFmtId="0" fontId="333" fillId="2" borderId="0" xfId="4" applyFont="1" applyFill="1" applyAlignment="1">
      <alignment vertical="center" wrapText="1"/>
    </xf>
    <xf numFmtId="0" fontId="264" fillId="2" borderId="0" xfId="4" applyFill="1" applyAlignment="1">
      <alignment vertical="center"/>
    </xf>
    <xf numFmtId="0" fontId="273" fillId="2" borderId="0" xfId="4" applyFont="1" applyFill="1"/>
    <xf numFmtId="208" fontId="270" fillId="0" borderId="1" xfId="0" applyNumberFormat="1" applyFont="1" applyBorder="1" applyAlignment="1">
      <alignment horizontal="center" vertical="center" wrapText="1"/>
    </xf>
    <xf numFmtId="0" fontId="266" fillId="0" borderId="64" xfId="44027" applyFont="1" applyBorder="1" applyAlignment="1">
      <alignment wrapText="1"/>
    </xf>
    <xf numFmtId="173" fontId="270" fillId="0" borderId="0" xfId="2" applyNumberFormat="1" applyFont="1" applyFill="1" applyAlignment="1">
      <alignment horizontal="center" vertical="center"/>
    </xf>
    <xf numFmtId="173" fontId="264" fillId="0" borderId="0" xfId="2" applyNumberFormat="1" applyFont="1" applyFill="1" applyAlignment="1">
      <alignment horizontal="center" vertical="center"/>
    </xf>
    <xf numFmtId="173" fontId="282" fillId="0" borderId="0" xfId="2" applyNumberFormat="1" applyFont="1" applyFill="1" applyAlignment="1">
      <alignment horizontal="center" vertical="center"/>
    </xf>
    <xf numFmtId="173" fontId="311" fillId="0" borderId="0" xfId="2" applyNumberFormat="1" applyFont="1" applyFill="1" applyAlignment="1">
      <alignment horizontal="center" vertical="center"/>
    </xf>
    <xf numFmtId="168" fontId="343" fillId="0" borderId="1" xfId="1" applyFont="1" applyFill="1" applyBorder="1" applyAlignment="1">
      <alignment vertical="center"/>
    </xf>
    <xf numFmtId="2" fontId="270" fillId="0" borderId="0" xfId="0" applyNumberFormat="1" applyFont="1" applyAlignment="1">
      <alignment horizontal="center" vertical="center"/>
    </xf>
    <xf numFmtId="0" fontId="274" fillId="0" borderId="1" xfId="0" applyFont="1" applyBorder="1" applyAlignment="1">
      <alignment horizontal="center" vertical="center" wrapText="1"/>
    </xf>
    <xf numFmtId="0" fontId="273" fillId="0" borderId="0" xfId="0" applyFont="1" applyAlignment="1">
      <alignment horizontal="center" vertical="center"/>
    </xf>
    <xf numFmtId="0" fontId="274" fillId="0" borderId="33" xfId="0" applyFont="1" applyBorder="1" applyAlignment="1">
      <alignment horizontal="center" vertical="center"/>
    </xf>
    <xf numFmtId="1" fontId="273" fillId="0" borderId="0" xfId="0" applyNumberFormat="1" applyFont="1" applyAlignment="1">
      <alignment horizontal="center" vertical="center"/>
    </xf>
    <xf numFmtId="1" fontId="273" fillId="0" borderId="0" xfId="0" applyNumberFormat="1" applyFont="1" applyAlignment="1">
      <alignment horizontal="center" vertical="center" wrapText="1"/>
    </xf>
    <xf numFmtId="203" fontId="273" fillId="0" borderId="0" xfId="0" applyNumberFormat="1" applyFont="1" applyAlignment="1">
      <alignment horizontal="center" vertical="center"/>
    </xf>
    <xf numFmtId="171" fontId="273" fillId="0" borderId="0" xfId="0" applyNumberFormat="1" applyFont="1" applyAlignment="1">
      <alignment horizontal="center" vertical="center"/>
    </xf>
    <xf numFmtId="173" fontId="273" fillId="0" borderId="0" xfId="2" applyNumberFormat="1" applyFont="1" applyFill="1" applyAlignment="1">
      <alignment vertical="center"/>
    </xf>
    <xf numFmtId="9" fontId="273" fillId="0" borderId="0" xfId="2" applyFont="1" applyFill="1" applyAlignment="1">
      <alignment horizontal="center" vertical="center"/>
    </xf>
    <xf numFmtId="0" fontId="273" fillId="0" borderId="0" xfId="78" applyFont="1" applyAlignment="1">
      <alignment horizontal="left" vertical="center"/>
    </xf>
    <xf numFmtId="192" fontId="273" fillId="0" borderId="0" xfId="78" applyNumberFormat="1" applyFont="1" applyAlignment="1">
      <alignment horizontal="center" vertical="center"/>
    </xf>
    <xf numFmtId="0" fontId="273" fillId="0" borderId="0" xfId="0" applyFont="1" applyAlignment="1">
      <alignment horizontal="center" vertical="center" wrapText="1"/>
    </xf>
    <xf numFmtId="189" fontId="273" fillId="0" borderId="0" xfId="0" applyNumberFormat="1" applyFont="1" applyAlignment="1">
      <alignment horizontal="center" vertical="center" wrapText="1"/>
    </xf>
    <xf numFmtId="168" fontId="273" fillId="0" borderId="0" xfId="1" applyFont="1" applyFill="1" applyAlignment="1">
      <alignment horizontal="center" vertical="center"/>
    </xf>
    <xf numFmtId="1" fontId="273" fillId="0" borderId="0" xfId="4" applyNumberFormat="1" applyFont="1" applyAlignment="1">
      <alignment horizontal="center" vertical="center" wrapText="1"/>
    </xf>
    <xf numFmtId="1" fontId="273" fillId="0" borderId="0" xfId="4" applyNumberFormat="1" applyFont="1" applyAlignment="1">
      <alignment horizontal="center" vertical="center"/>
    </xf>
    <xf numFmtId="0" fontId="273" fillId="0" borderId="0" xfId="4" applyFont="1" applyAlignment="1">
      <alignment horizontal="center" vertical="center"/>
    </xf>
    <xf numFmtId="9" fontId="273" fillId="0" borderId="0" xfId="2" applyFont="1" applyFill="1" applyAlignment="1">
      <alignment vertical="center"/>
    </xf>
    <xf numFmtId="0" fontId="274" fillId="0" borderId="0" xfId="0" applyFont="1" applyAlignment="1">
      <alignment vertical="center"/>
    </xf>
    <xf numFmtId="0" fontId="274" fillId="0" borderId="0" xfId="0" applyFont="1" applyAlignment="1">
      <alignment horizontal="center" vertical="center"/>
    </xf>
    <xf numFmtId="0" fontId="273" fillId="0" borderId="0" xfId="3" applyFont="1" applyAlignment="1">
      <alignment horizontal="center" vertical="center" wrapText="1"/>
    </xf>
    <xf numFmtId="203" fontId="273" fillId="0" borderId="0" xfId="0" applyNumberFormat="1" applyFont="1" applyAlignment="1">
      <alignment horizontal="center" vertical="center" wrapText="1"/>
    </xf>
    <xf numFmtId="170" fontId="273" fillId="0" borderId="0" xfId="1" applyNumberFormat="1" applyFont="1" applyFill="1" applyBorder="1" applyAlignment="1">
      <alignment horizontal="center" vertical="center"/>
    </xf>
    <xf numFmtId="176" fontId="273" fillId="0" borderId="0" xfId="0" applyNumberFormat="1" applyFont="1" applyAlignment="1">
      <alignment vertical="center"/>
    </xf>
    <xf numFmtId="198" fontId="273" fillId="0" borderId="0" xfId="2" applyNumberFormat="1" applyFont="1" applyFill="1" applyAlignment="1">
      <alignment vertical="center"/>
    </xf>
    <xf numFmtId="0" fontId="273" fillId="0" borderId="0" xfId="0" applyFont="1" applyAlignment="1">
      <alignment horizontal="left" vertical="center"/>
    </xf>
    <xf numFmtId="168" fontId="273" fillId="0" borderId="0" xfId="0" applyNumberFormat="1" applyFont="1" applyAlignment="1">
      <alignment horizontal="center" vertical="center" wrapText="1"/>
    </xf>
    <xf numFmtId="1" fontId="274" fillId="0" borderId="33" xfId="8849" applyNumberFormat="1" applyFont="1" applyFill="1" applyBorder="1" applyAlignment="1">
      <alignment horizontal="center" vertical="center" wrapText="1"/>
    </xf>
    <xf numFmtId="177" fontId="273" fillId="0" borderId="0" xfId="0" applyNumberFormat="1" applyFont="1" applyAlignment="1">
      <alignment horizontal="center" vertical="center"/>
    </xf>
    <xf numFmtId="3" fontId="273" fillId="0" borderId="0" xfId="1" applyNumberFormat="1" applyFont="1" applyFill="1" applyBorder="1" applyAlignment="1">
      <alignment horizontal="center" vertical="center" wrapText="1"/>
    </xf>
    <xf numFmtId="172" fontId="273" fillId="0" borderId="0" xfId="0" applyNumberFormat="1" applyFont="1" applyAlignment="1">
      <alignment vertical="center" wrapText="1"/>
    </xf>
    <xf numFmtId="179" fontId="273" fillId="0" borderId="0" xfId="0" applyNumberFormat="1" applyFont="1" applyAlignment="1">
      <alignment horizontal="center" vertical="center"/>
    </xf>
    <xf numFmtId="179" fontId="342" fillId="0" borderId="0" xfId="0" applyNumberFormat="1" applyFont="1" applyAlignment="1">
      <alignment horizontal="justify" vertical="center" wrapText="1"/>
    </xf>
    <xf numFmtId="49" fontId="273" fillId="0" borderId="0" xfId="0" applyNumberFormat="1" applyFont="1" applyAlignment="1">
      <alignment vertical="center"/>
    </xf>
    <xf numFmtId="174" fontId="273" fillId="0" borderId="0" xfId="1" applyNumberFormat="1" applyFont="1" applyFill="1" applyBorder="1" applyAlignment="1">
      <alignment horizontal="center" vertical="center" wrapText="1"/>
    </xf>
    <xf numFmtId="172" fontId="273" fillId="0" borderId="0" xfId="0" applyNumberFormat="1" applyFont="1" applyAlignment="1">
      <alignment vertical="center"/>
    </xf>
    <xf numFmtId="0" fontId="347" fillId="0" borderId="0" xfId="0" applyFont="1" applyAlignment="1">
      <alignment vertical="center"/>
    </xf>
    <xf numFmtId="177" fontId="273" fillId="0" borderId="0" xfId="0" applyNumberFormat="1" applyFont="1" applyAlignment="1">
      <alignment horizontal="left" vertical="center"/>
    </xf>
    <xf numFmtId="211" fontId="362" fillId="0" borderId="0" xfId="78" applyNumberFormat="1" applyFont="1" applyAlignment="1">
      <alignment horizontal="right" vertical="center"/>
    </xf>
    <xf numFmtId="209" fontId="362" fillId="0" borderId="0" xfId="78" applyNumberFormat="1" applyFont="1" applyAlignment="1">
      <alignment horizontal="right" vertical="center"/>
    </xf>
    <xf numFmtId="210" fontId="362" fillId="0" borderId="0" xfId="78" applyNumberFormat="1" applyFont="1" applyAlignment="1">
      <alignment horizontal="right" vertical="center"/>
    </xf>
    <xf numFmtId="167" fontId="362" fillId="0" borderId="0" xfId="78" applyNumberFormat="1" applyFont="1" applyAlignment="1">
      <alignment horizontal="centerContinuous" vertical="center"/>
    </xf>
    <xf numFmtId="212" fontId="362" fillId="0" borderId="0" xfId="78" applyNumberFormat="1" applyFont="1" applyAlignment="1">
      <alignment horizontal="right" vertical="center"/>
    </xf>
    <xf numFmtId="167" fontId="362" fillId="0" borderId="0" xfId="78" applyNumberFormat="1" applyFont="1" applyAlignment="1">
      <alignment horizontal="center" vertical="center"/>
    </xf>
    <xf numFmtId="211" fontId="317" fillId="0" borderId="0" xfId="78" applyNumberFormat="1" applyFont="1" applyAlignment="1">
      <alignment horizontal="right" vertical="center"/>
    </xf>
    <xf numFmtId="209" fontId="363" fillId="0" borderId="0" xfId="78" applyNumberFormat="1" applyFont="1" applyAlignment="1">
      <alignment horizontal="right" vertical="center"/>
    </xf>
    <xf numFmtId="212" fontId="363" fillId="0" borderId="0" xfId="78" applyNumberFormat="1" applyFont="1" applyAlignment="1">
      <alignment horizontal="right" vertical="center"/>
    </xf>
    <xf numFmtId="167" fontId="317" fillId="0" borderId="0" xfId="78" applyNumberFormat="1" applyFont="1" applyAlignment="1">
      <alignment horizontal="center" vertical="center"/>
    </xf>
    <xf numFmtId="0" fontId="364" fillId="0" borderId="67" xfId="78" applyFont="1" applyBorder="1" applyAlignment="1">
      <alignment horizontal="center" vertical="center"/>
    </xf>
    <xf numFmtId="0" fontId="364" fillId="0" borderId="67" xfId="78" applyFont="1" applyBorder="1" applyAlignment="1">
      <alignment horizontal="centerContinuous" vertical="center"/>
    </xf>
    <xf numFmtId="0" fontId="365" fillId="0" borderId="0" xfId="78" applyFont="1" applyAlignment="1">
      <alignment horizontal="centerContinuous" vertical="center"/>
    </xf>
    <xf numFmtId="0" fontId="364" fillId="0" borderId="68" xfId="78" applyFont="1" applyBorder="1" applyAlignment="1">
      <alignment horizontal="centerContinuous" vertical="center"/>
    </xf>
    <xf numFmtId="0" fontId="365" fillId="0" borderId="0" xfId="78" applyFont="1" applyAlignment="1">
      <alignment vertical="center"/>
    </xf>
    <xf numFmtId="209" fontId="366" fillId="0" borderId="0" xfId="78" applyNumberFormat="1" applyFont="1" applyAlignment="1">
      <alignment horizontal="right" vertical="center"/>
    </xf>
    <xf numFmtId="0" fontId="265" fillId="0" borderId="0" xfId="78" applyAlignment="1">
      <alignment vertical="center"/>
    </xf>
    <xf numFmtId="0" fontId="265" fillId="0" borderId="69" xfId="78" applyBorder="1" applyAlignment="1">
      <alignment horizontal="centerContinuous" vertical="center"/>
    </xf>
    <xf numFmtId="0" fontId="367" fillId="0" borderId="69" xfId="78" applyFont="1" applyBorder="1" applyAlignment="1">
      <alignment horizontal="centerContinuous" vertical="center"/>
    </xf>
    <xf numFmtId="185" fontId="281" fillId="0" borderId="66" xfId="2" applyNumberFormat="1" applyFont="1" applyFill="1" applyBorder="1" applyAlignment="1">
      <alignment horizontal="center" vertical="center" wrapText="1"/>
    </xf>
    <xf numFmtId="186" fontId="281" fillId="0" borderId="66" xfId="2" applyNumberFormat="1" applyFont="1" applyFill="1" applyBorder="1" applyAlignment="1">
      <alignment horizontal="center" vertical="center" wrapText="1"/>
    </xf>
    <xf numFmtId="3" fontId="281" fillId="0" borderId="66" xfId="1" applyNumberFormat="1" applyFont="1" applyFill="1" applyBorder="1" applyAlignment="1">
      <alignment horizontal="center" vertical="center" wrapText="1"/>
    </xf>
    <xf numFmtId="15" fontId="281" fillId="0" borderId="66" xfId="0" applyNumberFormat="1" applyFont="1" applyBorder="1" applyAlignment="1">
      <alignment horizontal="center" vertical="center" wrapText="1"/>
    </xf>
    <xf numFmtId="43" fontId="145" fillId="0" borderId="0" xfId="0" applyNumberFormat="1" applyFont="1" applyAlignment="1">
      <alignment horizontal="center" vertical="center"/>
    </xf>
    <xf numFmtId="0" fontId="266" fillId="29" borderId="0" xfId="44026" applyFont="1" applyFill="1" applyAlignment="1">
      <alignment horizontal="center"/>
    </xf>
    <xf numFmtId="185" fontId="281" fillId="0" borderId="70" xfId="2" applyNumberFormat="1" applyFont="1" applyFill="1" applyBorder="1" applyAlignment="1">
      <alignment horizontal="center" vertical="center" wrapText="1"/>
    </xf>
    <xf numFmtId="186" fontId="281" fillId="0" borderId="70" xfId="2" applyNumberFormat="1" applyFont="1" applyFill="1" applyBorder="1" applyAlignment="1">
      <alignment horizontal="center" vertical="center" wrapText="1"/>
    </xf>
    <xf numFmtId="0" fontId="264" fillId="0" borderId="0" xfId="44059" applyAlignment="1">
      <alignment vertical="center"/>
    </xf>
    <xf numFmtId="0" fontId="311" fillId="0" borderId="0" xfId="44059" applyFont="1" applyAlignment="1">
      <alignment vertical="center"/>
    </xf>
    <xf numFmtId="13" fontId="0" fillId="0" borderId="0" xfId="8801" applyNumberFormat="1" applyFont="1" applyAlignment="1">
      <alignment vertical="center"/>
    </xf>
    <xf numFmtId="1" fontId="273" fillId="0" borderId="71" xfId="0" applyNumberFormat="1" applyFont="1" applyBorder="1" applyAlignment="1">
      <alignment horizontal="center" vertical="center" wrapText="1"/>
    </xf>
    <xf numFmtId="0" fontId="145" fillId="0" borderId="71" xfId="0" applyFont="1" applyBorder="1" applyAlignment="1">
      <alignment vertical="center"/>
    </xf>
    <xf numFmtId="181" fontId="281" fillId="0" borderId="66" xfId="0" applyNumberFormat="1" applyFont="1" applyBorder="1" applyAlignment="1">
      <alignment horizontal="left" vertical="center" wrapText="1"/>
    </xf>
    <xf numFmtId="0" fontId="266" fillId="0" borderId="75" xfId="44026" applyFont="1" applyBorder="1" applyAlignment="1">
      <alignment horizontal="right" wrapText="1"/>
    </xf>
    <xf numFmtId="0" fontId="145" fillId="0" borderId="74" xfId="0" applyFont="1" applyBorder="1" applyAlignment="1">
      <alignment vertical="center"/>
    </xf>
    <xf numFmtId="168" fontId="268" fillId="0" borderId="1" xfId="1" applyFont="1" applyFill="1" applyBorder="1" applyAlignment="1">
      <alignment horizontal="center" vertical="center"/>
    </xf>
    <xf numFmtId="1" fontId="268" fillId="0" borderId="1" xfId="0" applyNumberFormat="1" applyFont="1" applyBorder="1" applyAlignment="1">
      <alignment horizontal="center" vertical="center"/>
    </xf>
    <xf numFmtId="179" fontId="273" fillId="38" borderId="0" xfId="35088" applyNumberFormat="1" applyFont="1" applyFill="1" applyBorder="1" applyAlignment="1">
      <alignment vertical="center"/>
    </xf>
    <xf numFmtId="195" fontId="273" fillId="0" borderId="0" xfId="35088" applyNumberFormat="1" applyFont="1" applyFill="1" applyBorder="1" applyAlignment="1">
      <alignment vertical="center"/>
    </xf>
    <xf numFmtId="175" fontId="371" fillId="0" borderId="0" xfId="0" applyNumberFormat="1" applyFont="1" applyAlignment="1">
      <alignment vertical="center"/>
    </xf>
    <xf numFmtId="0" fontId="78" fillId="2" borderId="0" xfId="44094" applyFill="1" applyProtection="1">
      <protection locked="0"/>
    </xf>
    <xf numFmtId="0" fontId="264" fillId="2" borderId="0" xfId="44093" applyFill="1" applyProtection="1">
      <protection locked="0"/>
    </xf>
    <xf numFmtId="2" fontId="274" fillId="2" borderId="16" xfId="44094" applyNumberFormat="1" applyFont="1" applyFill="1" applyBorder="1" applyAlignment="1">
      <alignment horizontal="center" vertical="center" wrapText="1"/>
    </xf>
    <xf numFmtId="0" fontId="273" fillId="2" borderId="65" xfId="44094" applyFont="1" applyFill="1" applyBorder="1" applyAlignment="1">
      <alignment horizontal="left" vertical="center" wrapText="1"/>
    </xf>
    <xf numFmtId="0" fontId="273" fillId="2" borderId="55" xfId="44094" applyFont="1" applyFill="1" applyBorder="1" applyAlignment="1">
      <alignment horizontal="left" vertical="center" wrapText="1"/>
    </xf>
    <xf numFmtId="0" fontId="273" fillId="2" borderId="55" xfId="44094" applyFont="1" applyFill="1" applyBorder="1" applyAlignment="1">
      <alignment vertical="center"/>
    </xf>
    <xf numFmtId="0" fontId="145" fillId="0" borderId="77" xfId="0" applyFont="1" applyBorder="1" applyAlignment="1">
      <alignment vertical="center"/>
    </xf>
    <xf numFmtId="183" fontId="281" fillId="0" borderId="66" xfId="1" applyNumberFormat="1" applyFont="1" applyFill="1" applyBorder="1" applyAlignment="1">
      <alignment horizontal="center" vertical="center" wrapText="1"/>
    </xf>
    <xf numFmtId="213" fontId="281" fillId="0" borderId="1" xfId="1" applyNumberFormat="1" applyFont="1" applyFill="1" applyBorder="1" applyAlignment="1">
      <alignment horizontal="center" vertical="center" wrapText="1"/>
    </xf>
    <xf numFmtId="4" fontId="264" fillId="0" borderId="1" xfId="0" applyNumberFormat="1" applyFont="1" applyBorder="1"/>
    <xf numFmtId="0" fontId="358" fillId="0" borderId="1" xfId="35102" applyFont="1" applyBorder="1" applyAlignment="1">
      <alignment vertical="center" wrapText="1"/>
    </xf>
    <xf numFmtId="0" fontId="303" fillId="34" borderId="1" xfId="35102" applyFont="1" applyFill="1" applyBorder="1" applyAlignment="1">
      <alignment vertical="center"/>
    </xf>
    <xf numFmtId="170" fontId="303" fillId="34" borderId="1" xfId="1" applyNumberFormat="1" applyFont="1" applyFill="1" applyBorder="1" applyAlignment="1">
      <alignment vertical="center"/>
    </xf>
    <xf numFmtId="168" fontId="303" fillId="34" borderId="1" xfId="1" applyFont="1" applyFill="1" applyBorder="1" applyAlignment="1">
      <alignment vertical="center"/>
    </xf>
    <xf numFmtId="0" fontId="358" fillId="31" borderId="1" xfId="35102" applyFont="1" applyFill="1" applyBorder="1" applyAlignment="1">
      <alignment vertical="center" wrapText="1"/>
    </xf>
    <xf numFmtId="168" fontId="358" fillId="31" borderId="1" xfId="1" applyFont="1" applyFill="1" applyBorder="1" applyAlignment="1">
      <alignment vertical="center" wrapText="1"/>
    </xf>
    <xf numFmtId="168" fontId="358" fillId="0" borderId="1" xfId="1" applyFont="1" applyBorder="1" applyAlignment="1">
      <alignment vertical="center" wrapText="1"/>
    </xf>
    <xf numFmtId="170" fontId="271" fillId="0" borderId="1" xfId="1" applyNumberFormat="1" applyFont="1" applyFill="1" applyBorder="1" applyAlignment="1">
      <alignment vertical="center"/>
    </xf>
    <xf numFmtId="0" fontId="358" fillId="0" borderId="66" xfId="35102" applyFont="1" applyBorder="1" applyAlignment="1">
      <alignment vertical="center" wrapText="1"/>
    </xf>
    <xf numFmtId="170" fontId="271" fillId="0" borderId="66" xfId="1" applyNumberFormat="1" applyFont="1" applyFill="1" applyBorder="1" applyAlignment="1">
      <alignment vertical="center"/>
    </xf>
    <xf numFmtId="168" fontId="358" fillId="0" borderId="66" xfId="1" applyFont="1" applyBorder="1" applyAlignment="1">
      <alignment vertical="center" wrapText="1"/>
    </xf>
    <xf numFmtId="0" fontId="358" fillId="0" borderId="70" xfId="35102" applyFont="1" applyBorder="1" applyAlignment="1">
      <alignment vertical="center" wrapText="1"/>
    </xf>
    <xf numFmtId="170" fontId="271" fillId="0" borderId="70" xfId="1" applyNumberFormat="1" applyFont="1" applyFill="1" applyBorder="1" applyAlignment="1">
      <alignment vertical="center"/>
    </xf>
    <xf numFmtId="168" fontId="358" fillId="0" borderId="70" xfId="1" applyFont="1" applyBorder="1" applyAlignment="1">
      <alignment vertical="center" wrapText="1"/>
    </xf>
    <xf numFmtId="0" fontId="358" fillId="0" borderId="71" xfId="35102" applyFont="1" applyBorder="1" applyAlignment="1">
      <alignment vertical="center" wrapText="1"/>
    </xf>
    <xf numFmtId="168" fontId="358" fillId="0" borderId="71" xfId="1" applyFont="1" applyBorder="1" applyAlignment="1">
      <alignment vertical="center" wrapText="1"/>
    </xf>
    <xf numFmtId="170" fontId="271" fillId="0" borderId="71" xfId="1" applyNumberFormat="1" applyFont="1" applyFill="1" applyBorder="1" applyAlignment="1">
      <alignment vertical="center"/>
    </xf>
    <xf numFmtId="0" fontId="358" fillId="31" borderId="1" xfId="35102" applyFont="1" applyFill="1" applyBorder="1" applyAlignment="1">
      <alignment horizontal="left" vertical="center" wrapText="1"/>
    </xf>
    <xf numFmtId="0" fontId="358" fillId="0" borderId="1" xfId="35102" applyFont="1" applyBorder="1" applyAlignment="1">
      <alignment horizontal="left" vertical="center" wrapText="1"/>
    </xf>
    <xf numFmtId="0" fontId="358" fillId="0" borderId="66" xfId="35102" applyFont="1" applyBorder="1" applyAlignment="1">
      <alignment horizontal="left" vertical="center" wrapText="1"/>
    </xf>
    <xf numFmtId="0" fontId="358" fillId="0" borderId="70" xfId="35102" applyFont="1" applyBorder="1" applyAlignment="1">
      <alignment horizontal="left" vertical="center" wrapText="1"/>
    </xf>
    <xf numFmtId="0" fontId="358" fillId="0" borderId="71" xfId="35102" applyFont="1" applyBorder="1" applyAlignment="1">
      <alignment horizontal="left" vertical="center" wrapText="1"/>
    </xf>
    <xf numFmtId="9" fontId="372" fillId="0" borderId="0" xfId="2" applyFont="1" applyFill="1" applyAlignment="1">
      <alignment vertical="center"/>
    </xf>
    <xf numFmtId="0" fontId="96" fillId="0" borderId="1" xfId="0" applyFont="1" applyBorder="1" applyAlignment="1">
      <alignment vertical="center" wrapText="1"/>
    </xf>
    <xf numFmtId="0" fontId="98" fillId="0" borderId="1" xfId="0" applyFont="1" applyBorder="1" applyAlignment="1">
      <alignment vertical="center" wrapText="1"/>
    </xf>
    <xf numFmtId="0" fontId="104" fillId="0" borderId="1" xfId="0" applyFont="1" applyBorder="1" applyAlignment="1">
      <alignment vertical="center" wrapText="1"/>
    </xf>
    <xf numFmtId="0" fontId="92" fillId="0" borderId="1" xfId="0" applyFont="1" applyBorder="1" applyAlignment="1">
      <alignment vertical="center" wrapText="1"/>
    </xf>
    <xf numFmtId="0" fontId="88" fillId="0" borderId="1" xfId="0" applyFont="1" applyBorder="1" applyAlignment="1">
      <alignment vertical="center" wrapText="1"/>
    </xf>
    <xf numFmtId="0" fontId="84" fillId="0" borderId="1" xfId="0" applyFont="1" applyBorder="1" applyAlignment="1">
      <alignment vertical="center" wrapText="1"/>
    </xf>
    <xf numFmtId="168" fontId="124" fillId="0" borderId="72" xfId="1" applyFont="1" applyFill="1" applyBorder="1" applyAlignment="1">
      <alignment vertical="center"/>
    </xf>
    <xf numFmtId="168" fontId="77" fillId="0" borderId="72" xfId="1" applyFont="1" applyFill="1" applyBorder="1" applyAlignment="1">
      <alignment vertical="center"/>
    </xf>
    <xf numFmtId="0" fontId="271" fillId="0" borderId="1" xfId="13" applyFont="1" applyBorder="1" applyAlignment="1">
      <alignment horizontal="left" vertical="center" wrapText="1"/>
    </xf>
    <xf numFmtId="198" fontId="273" fillId="0" borderId="0" xfId="78" applyNumberFormat="1" applyFont="1" applyAlignment="1">
      <alignment horizontal="left" vertical="center"/>
    </xf>
    <xf numFmtId="0" fontId="282" fillId="0" borderId="79" xfId="78" applyFont="1" applyBorder="1" applyAlignment="1">
      <alignment horizontal="center" vertical="center" wrapText="1"/>
    </xf>
    <xf numFmtId="2" fontId="282" fillId="0" borderId="79" xfId="0" applyNumberFormat="1" applyFont="1" applyBorder="1" applyAlignment="1">
      <alignment horizontal="center" vertical="center"/>
    </xf>
    <xf numFmtId="0" fontId="358" fillId="0" borderId="79" xfId="35102" applyFont="1" applyBorder="1" applyAlignment="1">
      <alignment horizontal="left" vertical="center" wrapText="1"/>
    </xf>
    <xf numFmtId="0" fontId="358" fillId="0" borderId="77" xfId="35102" applyFont="1" applyBorder="1" applyAlignment="1">
      <alignment horizontal="left" vertical="center" wrapText="1"/>
    </xf>
    <xf numFmtId="0" fontId="358" fillId="0" borderId="77" xfId="35102" applyFont="1" applyBorder="1" applyAlignment="1">
      <alignment vertical="center" wrapText="1"/>
    </xf>
    <xf numFmtId="168" fontId="358" fillId="0" borderId="77" xfId="1" applyFont="1" applyBorder="1" applyAlignment="1">
      <alignment vertical="center" wrapText="1"/>
    </xf>
    <xf numFmtId="170" fontId="271" fillId="0" borderId="77" xfId="1" applyNumberFormat="1" applyFont="1" applyFill="1" applyBorder="1" applyAlignment="1">
      <alignment vertical="center"/>
    </xf>
    <xf numFmtId="1" fontId="264" fillId="2" borderId="77" xfId="44093" applyNumberFormat="1" applyFill="1" applyBorder="1" applyAlignment="1">
      <alignment horizontal="center"/>
    </xf>
    <xf numFmtId="1" fontId="264" fillId="0" borderId="77" xfId="44093" applyNumberFormat="1" applyBorder="1" applyAlignment="1">
      <alignment horizontal="center"/>
    </xf>
    <xf numFmtId="4" fontId="0" fillId="0" borderId="0" xfId="0" applyNumberFormat="1"/>
    <xf numFmtId="0" fontId="266" fillId="0" borderId="75" xfId="44027" applyFont="1" applyBorder="1" applyAlignment="1">
      <alignment horizontal="right" wrapText="1"/>
    </xf>
    <xf numFmtId="4" fontId="266" fillId="0" borderId="75" xfId="44027" applyNumberFormat="1" applyFont="1" applyBorder="1" applyAlignment="1">
      <alignment horizontal="right" wrapText="1"/>
    </xf>
    <xf numFmtId="0" fontId="318" fillId="0" borderId="75" xfId="35100" applyBorder="1" applyAlignment="1">
      <alignment horizontal="right" wrapText="1"/>
    </xf>
    <xf numFmtId="168" fontId="265" fillId="0" borderId="75" xfId="1" applyFont="1" applyFill="1" applyBorder="1" applyAlignment="1">
      <alignment horizontal="right" wrapText="1"/>
    </xf>
    <xf numFmtId="198" fontId="270" fillId="0" borderId="0" xfId="0" applyNumberFormat="1" applyFont="1" applyAlignment="1">
      <alignment horizontal="center" vertical="center" wrapText="1"/>
    </xf>
    <xf numFmtId="181" fontId="281" fillId="0" borderId="77" xfId="0" applyNumberFormat="1" applyFont="1" applyBorder="1" applyAlignment="1">
      <alignment horizontal="left" vertical="center" wrapText="1"/>
    </xf>
    <xf numFmtId="183" fontId="281" fillId="0" borderId="77" xfId="0" applyNumberFormat="1" applyFont="1" applyBorder="1" applyAlignment="1">
      <alignment horizontal="center" vertical="center" wrapText="1"/>
    </xf>
    <xf numFmtId="0" fontId="271" fillId="0" borderId="77" xfId="13" applyFont="1" applyBorder="1" applyAlignment="1">
      <alignment vertical="center" wrapText="1"/>
    </xf>
    <xf numFmtId="1" fontId="273" fillId="2" borderId="77" xfId="0" applyNumberFormat="1" applyFont="1" applyFill="1" applyBorder="1" applyAlignment="1">
      <alignment horizontal="center" vertical="center" wrapText="1"/>
    </xf>
    <xf numFmtId="168" fontId="271" fillId="0" borderId="79" xfId="1" applyFont="1" applyFill="1" applyBorder="1" applyAlignment="1">
      <alignment vertical="center" wrapText="1"/>
    </xf>
    <xf numFmtId="0" fontId="145" fillId="2" borderId="77" xfId="0" applyFont="1" applyFill="1" applyBorder="1" applyAlignment="1">
      <alignment vertical="center"/>
    </xf>
    <xf numFmtId="49" fontId="273" fillId="0" borderId="0" xfId="0" applyNumberFormat="1" applyFont="1" applyAlignment="1">
      <alignment horizontal="center" vertical="center"/>
    </xf>
    <xf numFmtId="0" fontId="268" fillId="34" borderId="0" xfId="44011" applyFont="1" applyFill="1" applyAlignment="1">
      <alignment vertical="center"/>
    </xf>
    <xf numFmtId="170" fontId="268" fillId="34" borderId="0" xfId="1" applyNumberFormat="1" applyFont="1" applyFill="1" applyAlignment="1">
      <alignment vertical="center"/>
    </xf>
    <xf numFmtId="168" fontId="319" fillId="34" borderId="0" xfId="1" applyFont="1" applyFill="1" applyAlignment="1">
      <alignment vertical="center"/>
    </xf>
    <xf numFmtId="0" fontId="268" fillId="31" borderId="5" xfId="44011" applyFont="1" applyFill="1" applyBorder="1" applyAlignment="1">
      <alignment horizontal="center" vertical="center"/>
    </xf>
    <xf numFmtId="0" fontId="273" fillId="2" borderId="84" xfId="44094" applyFont="1" applyFill="1" applyBorder="1" applyAlignment="1">
      <alignment vertical="center"/>
    </xf>
    <xf numFmtId="1" fontId="264" fillId="2" borderId="83" xfId="44093" applyNumberFormat="1" applyFill="1" applyBorder="1" applyAlignment="1">
      <alignment horizontal="center"/>
    </xf>
    <xf numFmtId="168" fontId="0" fillId="0" borderId="56" xfId="1" applyFont="1" applyBorder="1" applyProtection="1"/>
    <xf numFmtId="168" fontId="0" fillId="0" borderId="85" xfId="1" applyFont="1" applyBorder="1" applyProtection="1"/>
    <xf numFmtId="0" fontId="273" fillId="2" borderId="86" xfId="4" applyFont="1" applyFill="1" applyBorder="1"/>
    <xf numFmtId="168" fontId="273" fillId="2" borderId="85" xfId="43979" applyFont="1" applyFill="1" applyBorder="1"/>
    <xf numFmtId="0" fontId="342" fillId="0" borderId="0" xfId="0" applyFont="1" applyAlignment="1">
      <alignment horizontal="justify" vertical="center" wrapText="1"/>
    </xf>
    <xf numFmtId="0" fontId="274" fillId="0" borderId="78" xfId="0" applyFont="1" applyBorder="1" applyAlignment="1">
      <alignment horizontal="center" vertical="center"/>
    </xf>
    <xf numFmtId="0" fontId="274" fillId="0" borderId="79" xfId="78" applyFont="1" applyBorder="1" applyAlignment="1">
      <alignment horizontal="center" vertical="center"/>
    </xf>
    <xf numFmtId="198" fontId="274" fillId="0" borderId="77" xfId="5" applyNumberFormat="1" applyFont="1" applyFill="1" applyBorder="1" applyAlignment="1">
      <alignment horizontal="center" vertical="center" wrapText="1"/>
    </xf>
    <xf numFmtId="0" fontId="274" fillId="0" borderId="76" xfId="0" applyFont="1" applyBorder="1" applyAlignment="1">
      <alignment horizontal="center" vertical="center"/>
    </xf>
    <xf numFmtId="0" fontId="274" fillId="0" borderId="77" xfId="0" applyFont="1" applyBorder="1" applyAlignment="1">
      <alignment horizontal="center" vertical="center"/>
    </xf>
    <xf numFmtId="0" fontId="274" fillId="0" borderId="77" xfId="4" applyFont="1" applyBorder="1" applyAlignment="1">
      <alignment horizontal="center" vertical="center"/>
    </xf>
    <xf numFmtId="177" fontId="274" fillId="0" borderId="77" xfId="0" applyNumberFormat="1" applyFont="1" applyBorder="1" applyAlignment="1">
      <alignment horizontal="center" vertical="center"/>
    </xf>
    <xf numFmtId="177" fontId="274" fillId="0" borderId="76" xfId="0" applyNumberFormat="1" applyFont="1" applyBorder="1" applyAlignment="1">
      <alignment horizontal="center" vertical="center"/>
    </xf>
    <xf numFmtId="177" fontId="274" fillId="0" borderId="77" xfId="0" applyNumberFormat="1" applyFont="1" applyBorder="1" applyAlignment="1">
      <alignment horizontal="center" vertical="center" wrapText="1"/>
    </xf>
    <xf numFmtId="177" fontId="274" fillId="0" borderId="76" xfId="0" applyNumberFormat="1" applyFont="1" applyBorder="1" applyAlignment="1">
      <alignment horizontal="left" vertical="center"/>
    </xf>
    <xf numFmtId="198" fontId="274" fillId="0" borderId="79" xfId="5" applyNumberFormat="1" applyFont="1" applyFill="1" applyBorder="1" applyAlignment="1">
      <alignment horizontal="center" vertical="center" wrapText="1"/>
    </xf>
    <xf numFmtId="0" fontId="274" fillId="0" borderId="79" xfId="78" applyFont="1" applyBorder="1" applyAlignment="1">
      <alignment horizontal="right" vertical="center"/>
    </xf>
    <xf numFmtId="203" fontId="274" fillId="0" borderId="79" xfId="5" applyNumberFormat="1" applyFont="1" applyFill="1" applyBorder="1" applyAlignment="1">
      <alignment horizontal="center" vertical="center" wrapText="1"/>
    </xf>
    <xf numFmtId="0" fontId="270" fillId="0" borderId="79" xfId="0" applyFont="1" applyBorder="1" applyAlignment="1">
      <alignment horizontal="center" vertical="center"/>
    </xf>
    <xf numFmtId="2" fontId="270" fillId="0" borderId="79" xfId="0" applyNumberFormat="1" applyFont="1" applyBorder="1" applyAlignment="1">
      <alignment horizontal="center" vertical="center"/>
    </xf>
    <xf numFmtId="0" fontId="120" fillId="0" borderId="18" xfId="0" applyFont="1" applyBorder="1" applyAlignment="1">
      <alignment vertical="center"/>
    </xf>
    <xf numFmtId="1" fontId="273" fillId="0" borderId="18" xfId="0" applyNumberFormat="1" applyFont="1" applyBorder="1" applyAlignment="1">
      <alignment horizontal="center" vertical="center" wrapText="1"/>
    </xf>
    <xf numFmtId="168" fontId="273" fillId="0" borderId="36" xfId="1" applyFont="1" applyFill="1" applyBorder="1" applyAlignment="1">
      <alignment horizontal="right" vertical="center" wrapText="1"/>
    </xf>
    <xf numFmtId="0" fontId="145"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64" fillId="0" borderId="0" xfId="44117" applyFill="1" applyAlignment="1">
      <alignment vertical="center"/>
    </xf>
    <xf numFmtId="168" fontId="264" fillId="0" borderId="0" xfId="44117" applyBorder="1" applyAlignment="1">
      <alignment vertical="center"/>
    </xf>
    <xf numFmtId="170" fontId="313" fillId="0" borderId="0" xfId="44117" applyNumberFormat="1" applyFont="1" applyAlignment="1">
      <alignment vertical="center"/>
    </xf>
    <xf numFmtId="168" fontId="313" fillId="0" borderId="0" xfId="44117" applyFont="1" applyAlignment="1">
      <alignment vertical="center"/>
    </xf>
    <xf numFmtId="168" fontId="0" fillId="0" borderId="0" xfId="44117" applyFont="1" applyFill="1" applyAlignment="1">
      <alignment vertical="center"/>
    </xf>
    <xf numFmtId="181" fontId="355" fillId="0" borderId="18" xfId="0" applyNumberFormat="1" applyFont="1" applyBorder="1" applyAlignment="1">
      <alignment horizontal="center" vertical="center" wrapText="1"/>
    </xf>
    <xf numFmtId="3" fontId="355" fillId="0" borderId="18" xfId="1" applyNumberFormat="1" applyFont="1" applyFill="1" applyBorder="1" applyAlignment="1">
      <alignment horizontal="center" vertical="center" wrapText="1"/>
    </xf>
    <xf numFmtId="183" fontId="355" fillId="0" borderId="18" xfId="1" applyNumberFormat="1" applyFont="1" applyFill="1" applyBorder="1" applyAlignment="1">
      <alignment horizontal="center" vertical="center" wrapText="1"/>
    </xf>
    <xf numFmtId="183" fontId="287" fillId="0" borderId="1" xfId="1" applyNumberFormat="1" applyFont="1" applyFill="1" applyBorder="1" applyAlignment="1">
      <alignment horizontal="center" vertical="center" wrapText="1"/>
    </xf>
    <xf numFmtId="181" fontId="287" fillId="0" borderId="1" xfId="0" applyNumberFormat="1" applyFont="1" applyBorder="1" applyAlignment="1">
      <alignment vertical="center" wrapText="1"/>
    </xf>
    <xf numFmtId="49" fontId="281" fillId="0" borderId="0" xfId="0" applyNumberFormat="1" applyFont="1" applyAlignment="1">
      <alignment horizontal="center" vertical="center" wrapText="1"/>
    </xf>
    <xf numFmtId="0" fontId="271" fillId="4" borderId="0" xfId="13" applyFont="1" applyFill="1" applyAlignment="1">
      <alignment horizontal="center" vertical="center" wrapText="1"/>
    </xf>
    <xf numFmtId="0" fontId="78" fillId="0" borderId="88" xfId="0" applyFont="1" applyBorder="1" applyAlignment="1">
      <alignment vertical="center" wrapText="1"/>
    </xf>
    <xf numFmtId="1" fontId="273" fillId="0" borderId="88" xfId="0" applyNumberFormat="1" applyFont="1" applyBorder="1" applyAlignment="1">
      <alignment horizontal="center" vertical="center" wrapText="1"/>
    </xf>
    <xf numFmtId="168" fontId="77" fillId="0" borderId="89" xfId="1" applyFont="1" applyFill="1" applyBorder="1" applyAlignment="1">
      <alignment vertical="center"/>
    </xf>
    <xf numFmtId="0" fontId="145" fillId="0" borderId="88" xfId="0" applyFont="1" applyBorder="1" applyAlignment="1">
      <alignment vertical="center"/>
    </xf>
    <xf numFmtId="179" fontId="270" fillId="0" borderId="18" xfId="0" applyNumberFormat="1" applyFont="1" applyBorder="1" applyAlignment="1">
      <alignment horizontal="center" vertical="center" wrapText="1"/>
    </xf>
    <xf numFmtId="3" fontId="269" fillId="0" borderId="18" xfId="0" applyNumberFormat="1" applyFont="1" applyBorder="1" applyAlignment="1">
      <alignment horizontal="center" vertical="center"/>
    </xf>
    <xf numFmtId="0" fontId="342" fillId="0" borderId="0" xfId="0" applyFont="1" applyAlignment="1">
      <alignment horizontal="left" vertical="center" wrapText="1"/>
    </xf>
    <xf numFmtId="0" fontId="274" fillId="0" borderId="76" xfId="0" applyFont="1" applyBorder="1" applyAlignment="1">
      <alignment horizontal="center" vertical="center" wrapText="1"/>
    </xf>
    <xf numFmtId="0" fontId="274" fillId="0" borderId="0" xfId="0" applyFont="1" applyAlignment="1">
      <alignment horizontal="left" vertical="center"/>
    </xf>
    <xf numFmtId="0" fontId="273" fillId="0" borderId="0" xfId="0" applyFont="1" applyAlignment="1">
      <alignment horizontal="centerContinuous" vertical="center"/>
    </xf>
    <xf numFmtId="1" fontId="273" fillId="0" borderId="0" xfId="0" applyNumberFormat="1" applyFont="1" applyAlignment="1">
      <alignment vertical="center" wrapText="1"/>
    </xf>
    <xf numFmtId="194" fontId="273" fillId="0" borderId="0" xfId="5" applyNumberFormat="1" applyFont="1" applyFill="1" applyAlignment="1">
      <alignment horizontal="center" vertical="center" wrapText="1"/>
    </xf>
    <xf numFmtId="9" fontId="273" fillId="0" borderId="0" xfId="2" applyFont="1" applyFill="1" applyAlignment="1">
      <alignment horizontal="center" vertical="center" wrapText="1"/>
    </xf>
    <xf numFmtId="10" fontId="273" fillId="0" borderId="0" xfId="2" applyNumberFormat="1" applyFont="1" applyFill="1" applyBorder="1" applyAlignment="1">
      <alignment vertical="center"/>
    </xf>
    <xf numFmtId="1" fontId="273" fillId="0" borderId="0" xfId="0" applyNumberFormat="1" applyFont="1" applyAlignment="1">
      <alignment vertical="center"/>
    </xf>
    <xf numFmtId="0" fontId="273" fillId="0" borderId="0" xfId="4" applyFont="1" applyAlignment="1">
      <alignment vertical="center"/>
    </xf>
    <xf numFmtId="175" fontId="273" fillId="0" borderId="0" xfId="0" applyNumberFormat="1" applyFont="1" applyAlignment="1">
      <alignment vertical="center"/>
    </xf>
    <xf numFmtId="177" fontId="273" fillId="0" borderId="0" xfId="0" applyNumberFormat="1" applyFont="1" applyAlignment="1">
      <alignment horizontal="centerContinuous" vertical="center"/>
    </xf>
    <xf numFmtId="9" fontId="273" fillId="0" borderId="0" xfId="2" applyFont="1" applyFill="1" applyBorder="1" applyAlignment="1">
      <alignment horizontal="center" vertical="center"/>
    </xf>
    <xf numFmtId="175" fontId="274" fillId="0" borderId="0" xfId="0" applyNumberFormat="1" applyFont="1" applyAlignment="1">
      <alignment vertical="center"/>
    </xf>
    <xf numFmtId="0" fontId="274" fillId="0" borderId="76" xfId="4" applyFont="1" applyBorder="1" applyAlignment="1">
      <alignment horizontal="center" vertical="center"/>
    </xf>
    <xf numFmtId="0" fontId="274" fillId="0" borderId="44" xfId="0" applyFont="1" applyBorder="1" applyAlignment="1">
      <alignment horizontal="center" vertical="center"/>
    </xf>
    <xf numFmtId="172" fontId="273" fillId="0" borderId="0" xfId="0" applyNumberFormat="1" applyFont="1" applyAlignment="1">
      <alignment horizontal="center" vertical="center" wrapText="1"/>
    </xf>
    <xf numFmtId="170" fontId="274" fillId="0" borderId="76" xfId="1" applyNumberFormat="1" applyFont="1" applyFill="1" applyBorder="1" applyAlignment="1">
      <alignment horizontal="center" vertical="center" wrapText="1"/>
    </xf>
    <xf numFmtId="0" fontId="274" fillId="0" borderId="44" xfId="0" applyFont="1" applyBorder="1" applyAlignment="1">
      <alignment horizontal="center" vertical="center" wrapText="1"/>
    </xf>
    <xf numFmtId="0" fontId="342" fillId="0" borderId="0" xfId="4" applyFont="1" applyAlignment="1">
      <alignment vertical="center" wrapText="1"/>
    </xf>
    <xf numFmtId="0" fontId="274" fillId="35" borderId="1" xfId="0" applyFont="1" applyFill="1" applyBorder="1" applyAlignment="1">
      <alignment horizontal="center" vertical="center"/>
    </xf>
    <xf numFmtId="168" fontId="274" fillId="35" borderId="1" xfId="1" applyFont="1" applyFill="1" applyBorder="1" applyAlignment="1">
      <alignment horizontal="center" vertical="center"/>
    </xf>
    <xf numFmtId="0" fontId="268" fillId="0" borderId="1" xfId="27" applyFont="1" applyBorder="1" applyAlignment="1">
      <alignment horizontal="center" vertical="center" wrapText="1"/>
    </xf>
    <xf numFmtId="1" fontId="63" fillId="0" borderId="45" xfId="27" applyNumberFormat="1" applyFont="1" applyBorder="1" applyAlignment="1">
      <alignment horizontal="center" vertical="center" wrapText="1"/>
    </xf>
    <xf numFmtId="164" fontId="63" fillId="0" borderId="45" xfId="27" applyNumberFormat="1" applyFont="1" applyBorder="1" applyAlignment="1">
      <alignment horizontal="center" vertical="center" wrapText="1"/>
    </xf>
    <xf numFmtId="1" fontId="63" fillId="0" borderId="1" xfId="27" applyNumberFormat="1" applyFont="1" applyBorder="1" applyAlignment="1">
      <alignment horizontal="center" vertical="center" wrapText="1"/>
    </xf>
    <xf numFmtId="1" fontId="63" fillId="0" borderId="54" xfId="27" applyNumberFormat="1" applyFont="1" applyBorder="1" applyAlignment="1">
      <alignment horizontal="center" vertical="center" wrapText="1"/>
    </xf>
    <xf numFmtId="164" fontId="63" fillId="0" borderId="54" xfId="27" applyNumberFormat="1" applyFont="1" applyBorder="1" applyAlignment="1">
      <alignment horizontal="center" vertical="center" wrapText="1"/>
    </xf>
    <xf numFmtId="164" fontId="63" fillId="0" borderId="1" xfId="27" applyNumberFormat="1" applyFont="1" applyBorder="1" applyAlignment="1">
      <alignment horizontal="center" vertical="center" wrapText="1"/>
    </xf>
    <xf numFmtId="0" fontId="268" fillId="28" borderId="1" xfId="0" applyFont="1" applyFill="1" applyBorder="1" applyAlignment="1">
      <alignment horizontal="center" vertical="center" wrapText="1"/>
    </xf>
    <xf numFmtId="1" fontId="268" fillId="28" borderId="1" xfId="0" applyNumberFormat="1" applyFont="1" applyFill="1" applyBorder="1" applyAlignment="1">
      <alignment horizontal="center" vertical="center" wrapText="1"/>
    </xf>
    <xf numFmtId="199" fontId="268" fillId="28" borderId="1" xfId="0" applyNumberFormat="1" applyFont="1" applyFill="1" applyBorder="1" applyAlignment="1">
      <alignment horizontal="center" vertical="center" wrapText="1"/>
    </xf>
    <xf numFmtId="177" fontId="274" fillId="0" borderId="20" xfId="0" applyNumberFormat="1" applyFont="1" applyBorder="1" applyAlignment="1">
      <alignment horizontal="center" vertical="center"/>
    </xf>
    <xf numFmtId="0" fontId="274" fillId="0" borderId="42" xfId="0" applyFont="1" applyBorder="1" applyAlignment="1">
      <alignment horizontal="center" vertical="center"/>
    </xf>
    <xf numFmtId="0" fontId="274" fillId="0" borderId="5" xfId="78" applyFont="1" applyBorder="1" applyAlignment="1">
      <alignment horizontal="center" vertical="center"/>
    </xf>
    <xf numFmtId="179" fontId="273" fillId="0" borderId="0" xfId="0" applyNumberFormat="1" applyFont="1" applyAlignment="1">
      <alignment horizontal="center" vertical="center" wrapText="1"/>
    </xf>
    <xf numFmtId="199" fontId="274" fillId="0" borderId="5" xfId="5" applyNumberFormat="1" applyFont="1" applyFill="1" applyBorder="1" applyAlignment="1">
      <alignment horizontal="center" vertical="center" wrapText="1"/>
    </xf>
    <xf numFmtId="0" fontId="273" fillId="0" borderId="0" xfId="0" applyFont="1" applyAlignment="1">
      <alignment horizontal="left" vertical="center" wrapText="1"/>
    </xf>
    <xf numFmtId="0" fontId="273" fillId="0" borderId="0" xfId="35072" applyFont="1" applyAlignment="1">
      <alignment vertical="center"/>
    </xf>
    <xf numFmtId="0" fontId="274" fillId="0" borderId="1" xfId="35072" applyFont="1" applyBorder="1" applyAlignment="1">
      <alignment vertical="center"/>
    </xf>
    <xf numFmtId="0" fontId="274" fillId="0" borderId="1" xfId="0" applyFont="1" applyBorder="1" applyAlignment="1">
      <alignment horizontal="center" vertical="center"/>
    </xf>
    <xf numFmtId="0" fontId="274" fillId="0" borderId="1" xfId="0" applyFont="1" applyBorder="1" applyAlignment="1">
      <alignment horizontal="centerContinuous" vertical="center"/>
    </xf>
    <xf numFmtId="0" fontId="273" fillId="0" borderId="1" xfId="35072" applyFont="1" applyBorder="1" applyAlignment="1">
      <alignment vertical="center"/>
    </xf>
    <xf numFmtId="177" fontId="274" fillId="0" borderId="1" xfId="0" applyNumberFormat="1" applyFont="1" applyBorder="1" applyAlignment="1">
      <alignment horizontal="centerContinuous" vertical="center"/>
    </xf>
    <xf numFmtId="179" fontId="274" fillId="0" borderId="0" xfId="0" applyNumberFormat="1" applyFont="1" applyAlignment="1">
      <alignment horizontal="center" vertical="center" wrapText="1"/>
    </xf>
    <xf numFmtId="177" fontId="274" fillId="0" borderId="0" xfId="0" applyNumberFormat="1" applyFont="1" applyAlignment="1">
      <alignment horizontal="centerContinuous" vertical="center"/>
    </xf>
    <xf numFmtId="214" fontId="273" fillId="0" borderId="0" xfId="0" applyNumberFormat="1" applyFont="1" applyAlignment="1">
      <alignment vertical="center"/>
    </xf>
    <xf numFmtId="0" fontId="274" fillId="0" borderId="1" xfId="78" applyFont="1" applyBorder="1" applyAlignment="1">
      <alignment horizontal="center" vertical="center"/>
    </xf>
    <xf numFmtId="177" fontId="274" fillId="0" borderId="1" xfId="0" applyNumberFormat="1" applyFont="1" applyBorder="1" applyAlignment="1">
      <alignment horizontal="center" vertical="center"/>
    </xf>
    <xf numFmtId="179" fontId="274" fillId="0" borderId="1" xfId="0" applyNumberFormat="1" applyFont="1" applyBorder="1" applyAlignment="1">
      <alignment horizontal="center" vertical="center" wrapText="1"/>
    </xf>
    <xf numFmtId="198" fontId="274" fillId="0" borderId="1" xfId="5" applyNumberFormat="1" applyFont="1" applyFill="1" applyBorder="1" applyAlignment="1">
      <alignment horizontal="center" vertical="center" wrapText="1"/>
    </xf>
    <xf numFmtId="198" fontId="273" fillId="0" borderId="0" xfId="0" applyNumberFormat="1" applyFont="1" applyAlignment="1">
      <alignment vertical="center"/>
    </xf>
    <xf numFmtId="177" fontId="274" fillId="0" borderId="0" xfId="0" applyNumberFormat="1" applyFont="1" applyAlignment="1">
      <alignment horizontal="center" vertical="center"/>
    </xf>
    <xf numFmtId="0" fontId="274" fillId="0" borderId="0" xfId="0" applyFont="1" applyAlignment="1">
      <alignment horizontal="centerContinuous" vertical="center"/>
    </xf>
    <xf numFmtId="49" fontId="274" fillId="0" borderId="77" xfId="0" applyNumberFormat="1" applyFont="1" applyBorder="1" applyAlignment="1">
      <alignment vertical="center" wrapText="1"/>
    </xf>
    <xf numFmtId="0" fontId="274" fillId="0" borderId="2" xfId="0" applyFont="1" applyBorder="1" applyAlignment="1">
      <alignment horizontal="center" vertical="center" wrapText="1"/>
    </xf>
    <xf numFmtId="0" fontId="274" fillId="0" borderId="33" xfId="78" applyFont="1" applyBorder="1" applyAlignment="1">
      <alignment horizontal="center" vertical="center" wrapText="1"/>
    </xf>
    <xf numFmtId="0" fontId="274" fillId="0" borderId="42" xfId="78" applyFont="1" applyBorder="1" applyAlignment="1">
      <alignment horizontal="center" vertical="center" wrapText="1"/>
    </xf>
    <xf numFmtId="49" fontId="273" fillId="0" borderId="81" xfId="0" applyNumberFormat="1" applyFont="1" applyBorder="1" applyAlignment="1">
      <alignment vertical="center" wrapText="1"/>
    </xf>
    <xf numFmtId="49" fontId="273" fillId="0" borderId="35" xfId="0" applyNumberFormat="1" applyFont="1" applyBorder="1" applyAlignment="1">
      <alignment vertical="center" wrapText="1"/>
    </xf>
    <xf numFmtId="177" fontId="274" fillId="0" borderId="77" xfId="0" applyNumberFormat="1" applyFont="1" applyBorder="1" applyAlignment="1">
      <alignment vertical="center" wrapText="1"/>
    </xf>
    <xf numFmtId="0" fontId="274" fillId="0" borderId="51" xfId="0" applyFont="1" applyBorder="1" applyAlignment="1">
      <alignment horizontal="center" vertical="center" wrapText="1"/>
    </xf>
    <xf numFmtId="179" fontId="274" fillId="0" borderId="76" xfId="0" applyNumberFormat="1" applyFont="1" applyBorder="1" applyAlignment="1">
      <alignment horizontal="center" vertical="center" wrapText="1"/>
    </xf>
    <xf numFmtId="177" fontId="274" fillId="0" borderId="0" xfId="0" applyNumberFormat="1" applyFont="1" applyAlignment="1">
      <alignment vertical="center" wrapText="1"/>
    </xf>
    <xf numFmtId="0" fontId="274" fillId="0" borderId="0" xfId="0" applyFont="1" applyAlignment="1">
      <alignment horizontal="center" vertical="center" wrapText="1"/>
    </xf>
    <xf numFmtId="0" fontId="274" fillId="0" borderId="79" xfId="78" applyFont="1" applyBorder="1" applyAlignment="1">
      <alignment horizontal="center" vertical="center" wrapText="1"/>
    </xf>
    <xf numFmtId="177" fontId="274" fillId="0" borderId="76" xfId="0" applyNumberFormat="1" applyFont="1" applyBorder="1" applyAlignment="1">
      <alignment vertical="center" wrapText="1"/>
    </xf>
    <xf numFmtId="0" fontId="273" fillId="0" borderId="1" xfId="0" applyFont="1" applyBorder="1" applyAlignment="1">
      <alignment horizontal="center" vertical="center" wrapText="1"/>
    </xf>
    <xf numFmtId="1" fontId="273" fillId="0" borderId="1" xfId="5" applyNumberFormat="1" applyFont="1" applyFill="1" applyBorder="1" applyAlignment="1">
      <alignment horizontal="center" vertical="center" wrapText="1"/>
    </xf>
    <xf numFmtId="9" fontId="273" fillId="0" borderId="1" xfId="2" applyFont="1" applyFill="1" applyBorder="1" applyAlignment="1">
      <alignment horizontal="center" vertical="center" wrapText="1"/>
    </xf>
    <xf numFmtId="167" fontId="274" fillId="0" borderId="1" xfId="0" applyNumberFormat="1" applyFont="1" applyBorder="1" applyAlignment="1">
      <alignment horizontal="center" vertical="center"/>
    </xf>
    <xf numFmtId="1" fontId="274" fillId="0" borderId="1" xfId="8849" applyNumberFormat="1" applyFont="1" applyFill="1" applyBorder="1" applyAlignment="1">
      <alignment horizontal="center" vertical="center" wrapText="1"/>
    </xf>
    <xf numFmtId="9" fontId="274" fillId="0" borderId="1" xfId="0" applyNumberFormat="1" applyFont="1" applyBorder="1" applyAlignment="1">
      <alignment horizontal="center" vertical="center" wrapText="1"/>
    </xf>
    <xf numFmtId="167" fontId="63" fillId="0" borderId="1" xfId="35088" applyNumberFormat="1" applyFont="1" applyFill="1" applyBorder="1" applyAlignment="1">
      <alignment vertical="center"/>
    </xf>
    <xf numFmtId="179" fontId="273" fillId="0" borderId="1" xfId="35088" applyNumberFormat="1" applyFont="1" applyFill="1" applyBorder="1" applyAlignment="1">
      <alignment horizontal="center" vertical="center"/>
    </xf>
    <xf numFmtId="175" fontId="274" fillId="0" borderId="1" xfId="35089" applyNumberFormat="1" applyFont="1" applyBorder="1" applyAlignment="1">
      <alignment horizontal="left" vertical="center"/>
    </xf>
    <xf numFmtId="179" fontId="274" fillId="0" borderId="1" xfId="35088" applyNumberFormat="1" applyFont="1" applyFill="1" applyBorder="1" applyAlignment="1">
      <alignment horizontal="center" vertical="center"/>
    </xf>
    <xf numFmtId="0" fontId="344" fillId="0" borderId="0" xfId="35089" applyFont="1" applyAlignment="1">
      <alignment vertical="center"/>
    </xf>
    <xf numFmtId="179" fontId="63" fillId="0" borderId="1" xfId="35088" applyNumberFormat="1" applyFont="1" applyFill="1" applyBorder="1" applyAlignment="1">
      <alignment horizontal="center" vertical="center"/>
    </xf>
    <xf numFmtId="167" fontId="268" fillId="0" borderId="1" xfId="35089" applyNumberFormat="1" applyFont="1" applyBorder="1" applyAlignment="1">
      <alignment horizontal="center" vertical="center"/>
    </xf>
    <xf numFmtId="167" fontId="63" fillId="0" borderId="0" xfId="35088" applyNumberFormat="1" applyFont="1" applyFill="1" applyAlignment="1">
      <alignment vertical="center"/>
    </xf>
    <xf numFmtId="0" fontId="63" fillId="0" borderId="0" xfId="35088" applyFont="1" applyFill="1" applyAlignment="1">
      <alignment vertical="center"/>
    </xf>
    <xf numFmtId="179" fontId="63" fillId="0" borderId="0" xfId="35088" applyNumberFormat="1" applyFont="1" applyFill="1" applyBorder="1" applyAlignment="1">
      <alignment vertical="center"/>
    </xf>
    <xf numFmtId="167" fontId="273" fillId="0" borderId="0" xfId="0" applyNumberFormat="1" applyFont="1" applyAlignment="1">
      <alignment vertical="center"/>
    </xf>
    <xf numFmtId="167" fontId="273" fillId="0" borderId="0" xfId="0" applyNumberFormat="1" applyFont="1" applyAlignment="1">
      <alignment horizontal="center" vertical="center"/>
    </xf>
    <xf numFmtId="0" fontId="344" fillId="0" borderId="0" xfId="43962" applyFont="1" applyAlignment="1">
      <alignment vertical="center"/>
    </xf>
    <xf numFmtId="168" fontId="273" fillId="0" borderId="0" xfId="0" applyNumberFormat="1" applyFont="1" applyAlignment="1">
      <alignment vertical="center"/>
    </xf>
    <xf numFmtId="198" fontId="347" fillId="0" borderId="0" xfId="0" applyNumberFormat="1" applyFont="1" applyAlignment="1">
      <alignment horizontal="center" vertical="center"/>
    </xf>
    <xf numFmtId="198" fontId="347" fillId="0" borderId="0" xfId="0" applyNumberFormat="1" applyFont="1" applyAlignment="1">
      <alignment vertical="center"/>
    </xf>
    <xf numFmtId="168" fontId="274" fillId="0" borderId="1" xfId="1" applyFont="1" applyFill="1" applyBorder="1" applyAlignment="1">
      <alignment horizontal="center" vertical="center"/>
    </xf>
    <xf numFmtId="0" fontId="63" fillId="0" borderId="1" xfId="27" applyFont="1" applyBorder="1" applyAlignment="1">
      <alignment horizontal="center" vertical="center" wrapText="1"/>
    </xf>
    <xf numFmtId="0" fontId="268" fillId="0" borderId="1" xfId="0" applyFont="1" applyBorder="1" applyAlignment="1">
      <alignment horizontal="center" vertical="center" wrapText="1"/>
    </xf>
    <xf numFmtId="1" fontId="268" fillId="0" borderId="1" xfId="0" applyNumberFormat="1" applyFont="1" applyBorder="1" applyAlignment="1">
      <alignment horizontal="center" vertical="center" wrapText="1"/>
    </xf>
    <xf numFmtId="198" fontId="268" fillId="0" borderId="1" xfId="0" applyNumberFormat="1" applyFont="1" applyBorder="1" applyAlignment="1">
      <alignment horizontal="center" vertical="center" wrapText="1"/>
    </xf>
    <xf numFmtId="0" fontId="273" fillId="0" borderId="76" xfId="0" applyFont="1" applyBorder="1" applyAlignment="1">
      <alignment vertical="center"/>
    </xf>
    <xf numFmtId="0" fontId="273" fillId="0" borderId="42" xfId="0" applyFont="1" applyBorder="1" applyAlignment="1">
      <alignment horizontal="center" vertical="center"/>
    </xf>
    <xf numFmtId="2" fontId="273" fillId="0" borderId="0" xfId="0" applyNumberFormat="1" applyFont="1" applyAlignment="1">
      <alignment horizontal="center" vertical="center"/>
    </xf>
    <xf numFmtId="2" fontId="273" fillId="0" borderId="42" xfId="0" applyNumberFormat="1" applyFont="1" applyBorder="1" applyAlignment="1">
      <alignment horizontal="center" vertical="center"/>
    </xf>
    <xf numFmtId="0" fontId="274" fillId="0" borderId="79" xfId="0" applyFont="1" applyBorder="1" applyAlignment="1">
      <alignment horizontal="center" vertical="center"/>
    </xf>
    <xf numFmtId="177" fontId="274" fillId="0" borderId="42" xfId="0" applyNumberFormat="1" applyFont="1" applyBorder="1" applyAlignment="1">
      <alignment horizontal="center" vertical="center"/>
    </xf>
    <xf numFmtId="3" fontId="274" fillId="0" borderId="0" xfId="0" applyNumberFormat="1" applyFont="1" applyAlignment="1">
      <alignment horizontal="center" vertical="center"/>
    </xf>
    <xf numFmtId="0" fontId="270" fillId="0" borderId="18" xfId="0" applyFont="1" applyBorder="1" applyAlignment="1">
      <alignment horizontal="center" vertical="center" wrapText="1"/>
    </xf>
    <xf numFmtId="198" fontId="270" fillId="0" borderId="0" xfId="0" applyNumberFormat="1" applyFont="1" applyAlignment="1">
      <alignment horizontal="center" vertical="center"/>
    </xf>
    <xf numFmtId="0" fontId="62" fillId="0" borderId="0" xfId="44153"/>
    <xf numFmtId="0" fontId="62" fillId="0" borderId="0" xfId="44153" applyAlignment="1">
      <alignment horizontal="center"/>
    </xf>
    <xf numFmtId="0" fontId="62" fillId="0" borderId="0" xfId="44153" applyAlignment="1">
      <alignment horizontal="left" vertical="center" wrapText="1"/>
    </xf>
    <xf numFmtId="0" fontId="270" fillId="0" borderId="0" xfId="44153" applyFont="1" applyAlignment="1">
      <alignment vertical="center"/>
    </xf>
    <xf numFmtId="0" fontId="268" fillId="0" borderId="0" xfId="44153" applyFont="1" applyAlignment="1">
      <alignment vertical="center"/>
    </xf>
    <xf numFmtId="0" fontId="369" fillId="0" borderId="0" xfId="44153" applyFont="1"/>
    <xf numFmtId="181" fontId="281" fillId="0" borderId="90" xfId="0" applyNumberFormat="1" applyFont="1" applyBorder="1" applyAlignment="1">
      <alignment vertical="center" wrapText="1"/>
    </xf>
    <xf numFmtId="0" fontId="281" fillId="0" borderId="91" xfId="0" applyFont="1" applyBorder="1" applyAlignment="1">
      <alignment horizontal="center" vertical="center" wrapText="1"/>
    </xf>
    <xf numFmtId="183" fontId="281" fillId="0" borderId="91" xfId="0" applyNumberFormat="1" applyFont="1" applyBorder="1" applyAlignment="1">
      <alignment horizontal="center" vertical="center" wrapText="1"/>
    </xf>
    <xf numFmtId="168" fontId="62" fillId="0" borderId="1" xfId="1" applyFont="1" applyFill="1" applyBorder="1" applyAlignment="1">
      <alignment vertical="center"/>
    </xf>
    <xf numFmtId="215" fontId="273" fillId="0" borderId="0" xfId="2" applyNumberFormat="1" applyFont="1" applyFill="1" applyAlignment="1">
      <alignment vertical="center"/>
    </xf>
    <xf numFmtId="185" fontId="281" fillId="0" borderId="92" xfId="2" applyNumberFormat="1" applyFont="1" applyFill="1" applyBorder="1" applyAlignment="1">
      <alignment horizontal="center" vertical="center" wrapText="1"/>
    </xf>
    <xf numFmtId="186" fontId="281" fillId="0" borderId="92" xfId="2" applyNumberFormat="1" applyFont="1" applyFill="1" applyBorder="1" applyAlignment="1">
      <alignment horizontal="center" vertical="center" wrapText="1"/>
    </xf>
    <xf numFmtId="184" fontId="356" fillId="0" borderId="0" xfId="0" applyNumberFormat="1" applyFont="1" applyAlignment="1">
      <alignment horizontal="center" vertical="center" wrapText="1"/>
    </xf>
    <xf numFmtId="185" fontId="356" fillId="0" borderId="0" xfId="2" applyNumberFormat="1" applyFont="1" applyFill="1" applyBorder="1" applyAlignment="1">
      <alignment horizontal="center" vertical="center" wrapText="1"/>
    </xf>
    <xf numFmtId="186" fontId="356" fillId="0" borderId="0" xfId="2" applyNumberFormat="1" applyFont="1" applyFill="1" applyBorder="1" applyAlignment="1">
      <alignment horizontal="center" vertical="center" wrapText="1"/>
    </xf>
    <xf numFmtId="1" fontId="264" fillId="2" borderId="92" xfId="44093" applyNumberFormat="1" applyFill="1" applyBorder="1" applyAlignment="1">
      <alignment horizontal="center"/>
    </xf>
    <xf numFmtId="0" fontId="270" fillId="0" borderId="92" xfId="0" applyFont="1" applyBorder="1" applyAlignment="1">
      <alignment horizontal="justify" vertical="center"/>
    </xf>
    <xf numFmtId="0" fontId="316" fillId="0" borderId="31" xfId="35059" applyFill="1" applyBorder="1"/>
    <xf numFmtId="0" fontId="316" fillId="0" borderId="94" xfId="35059" applyFill="1" applyBorder="1"/>
    <xf numFmtId="179" fontId="270" fillId="0" borderId="0" xfId="0" applyNumberFormat="1" applyFont="1" applyAlignment="1">
      <alignment horizontal="center" vertical="center"/>
    </xf>
    <xf numFmtId="1" fontId="311" fillId="0" borderId="0" xfId="44171" applyNumberFormat="1" applyFont="1" applyAlignment="1">
      <alignment vertical="center" wrapText="1"/>
    </xf>
    <xf numFmtId="0" fontId="264" fillId="0" borderId="0" xfId="44171" applyFont="1" applyAlignment="1">
      <alignment vertical="center"/>
    </xf>
    <xf numFmtId="184" fontId="356" fillId="0" borderId="92" xfId="0" applyNumberFormat="1" applyFont="1" applyBorder="1" applyAlignment="1">
      <alignment horizontal="center" vertical="center" wrapText="1"/>
    </xf>
    <xf numFmtId="185" fontId="356" fillId="0" borderId="92" xfId="2" applyNumberFormat="1" applyFont="1" applyFill="1" applyBorder="1" applyAlignment="1">
      <alignment horizontal="center" vertical="center" wrapText="1"/>
    </xf>
    <xf numFmtId="186" fontId="356" fillId="0" borderId="92" xfId="2" applyNumberFormat="1" applyFont="1" applyFill="1" applyBorder="1" applyAlignment="1">
      <alignment horizontal="center" vertical="center" wrapText="1"/>
    </xf>
    <xf numFmtId="181" fontId="281" fillId="0" borderId="92" xfId="0" applyNumberFormat="1" applyFont="1" applyBorder="1" applyAlignment="1">
      <alignment horizontal="left" vertical="center" wrapText="1"/>
    </xf>
    <xf numFmtId="3" fontId="281" fillId="0" borderId="92" xfId="1" applyNumberFormat="1" applyFont="1" applyFill="1" applyBorder="1" applyAlignment="1">
      <alignment horizontal="center" vertical="center" wrapText="1"/>
    </xf>
    <xf numFmtId="183" fontId="281" fillId="0" borderId="92" xfId="1" applyNumberFormat="1" applyFont="1" applyFill="1" applyBorder="1" applyAlignment="1">
      <alignment horizontal="center" vertical="center" wrapText="1"/>
    </xf>
    <xf numFmtId="15" fontId="281" fillId="0" borderId="92" xfId="0" applyNumberFormat="1" applyFont="1" applyBorder="1" applyAlignment="1">
      <alignment horizontal="center" vertical="center" wrapText="1"/>
    </xf>
    <xf numFmtId="183" fontId="281" fillId="0" borderId="92" xfId="0" applyNumberFormat="1" applyFont="1" applyBorder="1" applyAlignment="1">
      <alignment horizontal="center" vertical="center" wrapText="1"/>
    </xf>
    <xf numFmtId="0" fontId="57" fillId="0" borderId="1" xfId="0" applyFont="1" applyBorder="1" applyAlignment="1">
      <alignment vertical="center"/>
    </xf>
    <xf numFmtId="43" fontId="145" fillId="2" borderId="0" xfId="0" applyNumberFormat="1" applyFont="1" applyFill="1" applyAlignment="1">
      <alignment vertical="center"/>
    </xf>
    <xf numFmtId="0" fontId="82" fillId="0" borderId="92" xfId="0" applyFont="1" applyBorder="1" applyAlignment="1">
      <alignment vertical="center" wrapText="1"/>
    </xf>
    <xf numFmtId="1" fontId="273" fillId="0" borderId="92" xfId="0" applyNumberFormat="1" applyFont="1" applyBorder="1" applyAlignment="1">
      <alignment horizontal="center" vertical="center" wrapText="1"/>
    </xf>
    <xf numFmtId="168" fontId="124" fillId="0" borderId="93" xfId="1" applyFont="1" applyFill="1" applyBorder="1" applyAlignment="1">
      <alignment vertical="center"/>
    </xf>
    <xf numFmtId="0" fontId="145" fillId="0" borderId="92" xfId="0" applyFont="1" applyBorder="1" applyAlignment="1">
      <alignment vertical="center"/>
    </xf>
    <xf numFmtId="10" fontId="273" fillId="0" borderId="92" xfId="2" applyNumberFormat="1" applyFont="1" applyFill="1" applyBorder="1" applyAlignment="1">
      <alignment horizontal="center" vertical="center" wrapText="1"/>
    </xf>
    <xf numFmtId="0" fontId="78" fillId="0" borderId="92" xfId="0" applyFont="1" applyBorder="1" applyAlignment="1">
      <alignment vertical="center" wrapText="1"/>
    </xf>
    <xf numFmtId="0" fontId="68" fillId="0" borderId="92" xfId="0" applyFont="1" applyBorder="1" applyAlignment="1">
      <alignment vertical="center" wrapText="1"/>
    </xf>
    <xf numFmtId="168" fontId="77" fillId="0" borderId="93" xfId="1" applyFont="1" applyFill="1" applyBorder="1" applyAlignment="1">
      <alignment vertical="center"/>
    </xf>
    <xf numFmtId="185" fontId="281" fillId="0" borderId="96" xfId="2" applyNumberFormat="1" applyFont="1" applyFill="1" applyBorder="1" applyAlignment="1">
      <alignment horizontal="center" vertical="center" wrapText="1"/>
    </xf>
    <xf numFmtId="186" fontId="281" fillId="0" borderId="96" xfId="2" applyNumberFormat="1" applyFont="1" applyFill="1" applyBorder="1" applyAlignment="1">
      <alignment horizontal="center" vertical="center" wrapText="1"/>
    </xf>
    <xf numFmtId="179" fontId="282" fillId="0" borderId="1" xfId="0" applyNumberFormat="1" applyFont="1" applyBorder="1" applyAlignment="1">
      <alignment horizontal="center" vertical="center" wrapText="1"/>
    </xf>
    <xf numFmtId="167" fontId="53" fillId="0" borderId="1" xfId="35088" applyNumberFormat="1" applyFont="1" applyFill="1" applyBorder="1" applyAlignment="1">
      <alignment vertical="center"/>
    </xf>
    <xf numFmtId="167" fontId="53" fillId="0" borderId="1" xfId="35089" applyNumberFormat="1" applyFont="1" applyBorder="1" applyAlignment="1">
      <alignment vertical="center"/>
    </xf>
    <xf numFmtId="179" fontId="274" fillId="2" borderId="1" xfId="35088" applyNumberFormat="1" applyFont="1" applyFill="1" applyBorder="1" applyAlignment="1">
      <alignment horizontal="center" vertical="center"/>
    </xf>
    <xf numFmtId="175" fontId="373" fillId="0" borderId="0" xfId="35089" applyNumberFormat="1" applyFont="1" applyAlignment="1">
      <alignment vertical="center"/>
    </xf>
    <xf numFmtId="179" fontId="273" fillId="0" borderId="77" xfId="35088" applyNumberFormat="1" applyFont="1" applyFill="1" applyBorder="1" applyAlignment="1">
      <alignment horizontal="center" vertical="center"/>
    </xf>
    <xf numFmtId="179" fontId="53" fillId="0" borderId="77" xfId="35088" applyNumberFormat="1" applyFont="1" applyFill="1" applyBorder="1" applyAlignment="1">
      <alignment horizontal="center" vertical="center"/>
    </xf>
    <xf numFmtId="0" fontId="374" fillId="0" borderId="0" xfId="0" applyFont="1" applyAlignment="1">
      <alignment vertical="center"/>
    </xf>
    <xf numFmtId="198" fontId="274" fillId="0" borderId="0" xfId="5" applyNumberFormat="1" applyFont="1" applyFill="1" applyBorder="1" applyAlignment="1">
      <alignment horizontal="center" vertical="center" wrapText="1"/>
    </xf>
    <xf numFmtId="165" fontId="274" fillId="0" borderId="20" xfId="4" applyNumberFormat="1" applyFont="1" applyBorder="1" applyAlignment="1">
      <alignment horizontal="center" vertical="center" wrapText="1"/>
    </xf>
    <xf numFmtId="165" fontId="273" fillId="0" borderId="20" xfId="4" applyNumberFormat="1" applyFont="1" applyBorder="1" applyAlignment="1">
      <alignment horizontal="center" vertical="center" wrapText="1"/>
    </xf>
    <xf numFmtId="203" fontId="274" fillId="0" borderId="0" xfId="5" applyNumberFormat="1" applyFont="1" applyFill="1" applyBorder="1" applyAlignment="1">
      <alignment horizontal="center" vertical="center" wrapText="1"/>
    </xf>
    <xf numFmtId="0" fontId="282" fillId="0" borderId="97" xfId="0" applyFont="1" applyBorder="1" applyAlignment="1">
      <alignment horizontal="center" vertical="center"/>
    </xf>
    <xf numFmtId="217" fontId="273" fillId="0" borderId="0" xfId="0" applyNumberFormat="1" applyFont="1" applyAlignment="1">
      <alignment vertical="center"/>
    </xf>
    <xf numFmtId="185" fontId="281" fillId="0" borderId="98" xfId="2" applyNumberFormat="1" applyFont="1" applyFill="1" applyBorder="1" applyAlignment="1">
      <alignment horizontal="center" vertical="center" wrapText="1"/>
    </xf>
    <xf numFmtId="186" fontId="281" fillId="0" borderId="98" xfId="2" applyNumberFormat="1" applyFont="1" applyFill="1" applyBorder="1" applyAlignment="1">
      <alignment horizontal="center" vertical="center" wrapText="1"/>
    </xf>
    <xf numFmtId="179" fontId="282" fillId="2" borderId="1" xfId="0" applyNumberFormat="1" applyFont="1" applyFill="1" applyBorder="1" applyAlignment="1">
      <alignment horizontal="center" vertical="center" wrapText="1"/>
    </xf>
    <xf numFmtId="179" fontId="282" fillId="2" borderId="18" xfId="0" applyNumberFormat="1" applyFont="1" applyFill="1" applyBorder="1" applyAlignment="1">
      <alignment horizontal="center" vertical="center" wrapText="1"/>
    </xf>
    <xf numFmtId="168" fontId="274" fillId="0" borderId="1" xfId="1" applyFont="1" applyFill="1" applyBorder="1" applyAlignment="1">
      <alignment horizontal="center" vertical="center" wrapText="1"/>
    </xf>
    <xf numFmtId="172" fontId="273" fillId="0" borderId="1" xfId="43894" applyNumberFormat="1" applyFont="1" applyBorder="1" applyAlignment="1">
      <alignment horizontal="center" vertical="center"/>
    </xf>
    <xf numFmtId="172" fontId="273" fillId="0" borderId="1" xfId="0" applyNumberFormat="1" applyFont="1" applyBorder="1" applyAlignment="1">
      <alignment horizontal="center" vertical="center"/>
    </xf>
    <xf numFmtId="0" fontId="358" fillId="0" borderId="99" xfId="35102" applyFont="1" applyBorder="1" applyAlignment="1">
      <alignment horizontal="left" vertical="center" wrapText="1"/>
    </xf>
    <xf numFmtId="217" fontId="270" fillId="0" borderId="0" xfId="0" applyNumberFormat="1" applyFont="1" applyAlignment="1">
      <alignment horizontal="left" vertical="center"/>
    </xf>
    <xf numFmtId="0" fontId="270" fillId="0" borderId="100" xfId="44153" applyFont="1" applyBorder="1" applyAlignment="1">
      <alignment vertical="center" wrapText="1"/>
    </xf>
    <xf numFmtId="0" fontId="270" fillId="0" borderId="100" xfId="44153" applyFont="1" applyBorder="1" applyAlignment="1">
      <alignment horizontal="center" vertical="center" wrapText="1"/>
    </xf>
    <xf numFmtId="185" fontId="281" fillId="0" borderId="100" xfId="2" applyNumberFormat="1" applyFont="1" applyFill="1" applyBorder="1" applyAlignment="1">
      <alignment horizontal="center" vertical="center" wrapText="1"/>
    </xf>
    <xf numFmtId="186" fontId="281" fillId="0" borderId="100" xfId="2" applyNumberFormat="1" applyFont="1" applyFill="1" applyBorder="1" applyAlignment="1">
      <alignment horizontal="center" vertical="center" wrapText="1"/>
    </xf>
    <xf numFmtId="184" fontId="356" fillId="0" borderId="100" xfId="0" applyNumberFormat="1" applyFont="1" applyBorder="1" applyAlignment="1">
      <alignment horizontal="center" vertical="center" wrapText="1"/>
    </xf>
    <xf numFmtId="185" fontId="356" fillId="0" borderId="100" xfId="2" applyNumberFormat="1" applyFont="1" applyFill="1" applyBorder="1" applyAlignment="1">
      <alignment horizontal="center" vertical="center" wrapText="1"/>
    </xf>
    <xf numFmtId="186" fontId="356" fillId="0" borderId="100" xfId="2" applyNumberFormat="1" applyFont="1" applyFill="1" applyBorder="1" applyAlignment="1">
      <alignment horizontal="center" vertical="center" wrapText="1"/>
    </xf>
    <xf numFmtId="4" fontId="287" fillId="0" borderId="1" xfId="1" applyNumberFormat="1" applyFont="1" applyFill="1" applyBorder="1" applyAlignment="1">
      <alignment horizontal="center" wrapText="1"/>
    </xf>
    <xf numFmtId="181" fontId="281" fillId="0" borderId="100" xfId="0" applyNumberFormat="1" applyFont="1" applyBorder="1" applyAlignment="1">
      <alignment horizontal="left" vertical="center" wrapText="1"/>
    </xf>
    <xf numFmtId="3" fontId="281" fillId="0" borderId="100" xfId="1" applyNumberFormat="1" applyFont="1" applyFill="1" applyBorder="1" applyAlignment="1">
      <alignment horizontal="center" vertical="center" wrapText="1"/>
    </xf>
    <xf numFmtId="0" fontId="281" fillId="0" borderId="100" xfId="0" applyFont="1" applyBorder="1" applyAlignment="1">
      <alignment horizontal="center" vertical="center" wrapText="1"/>
    </xf>
    <xf numFmtId="183" fontId="281" fillId="0" borderId="100" xfId="0" applyNumberFormat="1" applyFont="1" applyBorder="1" applyAlignment="1">
      <alignment horizontal="center" vertical="center" wrapText="1"/>
    </xf>
    <xf numFmtId="181" fontId="287" fillId="0" borderId="100" xfId="0" applyNumberFormat="1" applyFont="1" applyBorder="1" applyAlignment="1">
      <alignment vertical="center" wrapText="1"/>
    </xf>
    <xf numFmtId="3" fontId="287" fillId="0" borderId="100" xfId="1" applyNumberFormat="1" applyFont="1" applyFill="1" applyBorder="1" applyAlignment="1">
      <alignment horizontal="center" vertical="center" wrapText="1"/>
    </xf>
    <xf numFmtId="183" fontId="287" fillId="0" borderId="100" xfId="1" applyNumberFormat="1" applyFont="1" applyFill="1" applyBorder="1" applyAlignment="1">
      <alignment horizontal="center" vertical="center" wrapText="1"/>
    </xf>
    <xf numFmtId="0" fontId="287" fillId="0" borderId="100" xfId="0" applyFont="1" applyBorder="1" applyAlignment="1">
      <alignment horizontal="left" vertical="center" wrapText="1"/>
    </xf>
    <xf numFmtId="168" fontId="287" fillId="0" borderId="100" xfId="0" applyNumberFormat="1" applyFont="1" applyBorder="1" applyAlignment="1">
      <alignment horizontal="center" vertical="center" wrapText="1"/>
    </xf>
    <xf numFmtId="168" fontId="281" fillId="0" borderId="100" xfId="0" applyNumberFormat="1" applyFont="1" applyBorder="1" applyAlignment="1">
      <alignment horizontal="center" vertical="center" wrapText="1"/>
    </xf>
    <xf numFmtId="9" fontId="281" fillId="0" borderId="100" xfId="0" applyNumberFormat="1" applyFont="1" applyBorder="1" applyAlignment="1">
      <alignment horizontal="center" vertical="center" wrapText="1"/>
    </xf>
    <xf numFmtId="3" fontId="281" fillId="0" borderId="100" xfId="0" applyNumberFormat="1" applyFont="1" applyBorder="1" applyAlignment="1">
      <alignment horizontal="center" vertical="center" wrapText="1"/>
    </xf>
    <xf numFmtId="4" fontId="281" fillId="0" borderId="100" xfId="0" applyNumberFormat="1" applyFont="1" applyBorder="1" applyAlignment="1">
      <alignment horizontal="center" vertical="center" wrapText="1"/>
    </xf>
    <xf numFmtId="4" fontId="287" fillId="33" borderId="1" xfId="1" applyNumberFormat="1" applyFont="1" applyFill="1" applyBorder="1" applyAlignment="1">
      <alignment horizontal="center" vertical="center" wrapText="1"/>
    </xf>
    <xf numFmtId="0" fontId="78" fillId="0" borderId="100" xfId="0" applyFont="1" applyBorder="1" applyAlignment="1">
      <alignment vertical="center" wrapText="1"/>
    </xf>
    <xf numFmtId="1" fontId="273" fillId="0" borderId="100" xfId="0" applyNumberFormat="1" applyFont="1" applyBorder="1" applyAlignment="1">
      <alignment horizontal="center" vertical="center" wrapText="1"/>
    </xf>
    <xf numFmtId="168" fontId="77" fillId="0" borderId="101" xfId="1" applyFont="1" applyFill="1" applyBorder="1" applyAlignment="1">
      <alignment vertical="center"/>
    </xf>
    <xf numFmtId="0" fontId="145" fillId="0" borderId="100" xfId="0" applyFont="1" applyBorder="1" applyAlignment="1">
      <alignment vertical="center"/>
    </xf>
    <xf numFmtId="10" fontId="273" fillId="0" borderId="100" xfId="2" applyNumberFormat="1" applyFont="1" applyFill="1" applyBorder="1" applyAlignment="1">
      <alignment horizontal="center" vertical="center" wrapText="1"/>
    </xf>
    <xf numFmtId="10" fontId="145" fillId="0" borderId="100" xfId="2" applyNumberFormat="1" applyFont="1" applyFill="1" applyBorder="1" applyAlignment="1">
      <alignment horizontal="center" vertical="center"/>
    </xf>
    <xf numFmtId="49" fontId="273" fillId="0" borderId="100" xfId="0" applyNumberFormat="1" applyFont="1" applyBorder="1" applyAlignment="1">
      <alignment vertical="center" wrapText="1"/>
    </xf>
    <xf numFmtId="0" fontId="271" fillId="0" borderId="100" xfId="13" applyFont="1" applyBorder="1" applyAlignment="1">
      <alignment horizontal="center" vertical="center" wrapText="1"/>
    </xf>
    <xf numFmtId="168" fontId="124" fillId="0" borderId="100" xfId="1" applyFont="1" applyFill="1" applyBorder="1" applyAlignment="1">
      <alignment vertical="center"/>
    </xf>
    <xf numFmtId="168" fontId="273" fillId="0" borderId="100" xfId="1" applyFont="1" applyFill="1" applyBorder="1" applyAlignment="1">
      <alignment horizontal="right" vertical="center" wrapText="1"/>
    </xf>
    <xf numFmtId="0" fontId="264" fillId="0" borderId="0" xfId="4" applyAlignment="1">
      <alignment vertical="center"/>
    </xf>
    <xf numFmtId="170" fontId="0" fillId="0" borderId="0" xfId="5" applyNumberFormat="1" applyFont="1" applyAlignment="1">
      <alignment vertical="center"/>
    </xf>
    <xf numFmtId="168" fontId="264"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12" fillId="0" borderId="18" xfId="4" applyFont="1" applyBorder="1" applyAlignment="1">
      <alignment horizontal="center" vertical="center"/>
    </xf>
    <xf numFmtId="4" fontId="312" fillId="0" borderId="35" xfId="4" applyNumberFormat="1" applyFont="1" applyBorder="1" applyAlignment="1">
      <alignment vertical="center"/>
    </xf>
    <xf numFmtId="4" fontId="312" fillId="0" borderId="14" xfId="4" applyNumberFormat="1" applyFont="1" applyBorder="1" applyAlignment="1">
      <alignment vertical="center"/>
    </xf>
    <xf numFmtId="0" fontId="312" fillId="0" borderId="14" xfId="4" applyFont="1" applyBorder="1" applyAlignment="1">
      <alignment horizontal="center" vertical="center"/>
    </xf>
    <xf numFmtId="4" fontId="312" fillId="0" borderId="14" xfId="4" applyNumberFormat="1" applyFont="1" applyBorder="1" applyAlignment="1">
      <alignment horizontal="center" vertical="center"/>
    </xf>
    <xf numFmtId="0" fontId="316" fillId="0" borderId="102" xfId="35059" applyFill="1" applyBorder="1"/>
    <xf numFmtId="0" fontId="311" fillId="0" borderId="100" xfId="4" applyFont="1" applyBorder="1" applyAlignment="1">
      <alignment horizontal="center" vertical="center" wrapText="1"/>
    </xf>
    <xf numFmtId="167" fontId="264" fillId="0" borderId="100" xfId="4" applyNumberFormat="1" applyBorder="1" applyAlignment="1">
      <alignment vertical="center"/>
    </xf>
    <xf numFmtId="164" fontId="45" fillId="0" borderId="45" xfId="27" applyNumberFormat="1" applyFont="1" applyBorder="1" applyAlignment="1">
      <alignment horizontal="center" vertical="center" wrapText="1"/>
    </xf>
    <xf numFmtId="198" fontId="273" fillId="0" borderId="0" xfId="0" applyNumberFormat="1" applyFont="1" applyAlignment="1">
      <alignment horizontal="center" vertical="center"/>
    </xf>
    <xf numFmtId="13" fontId="0" fillId="0" borderId="0" xfId="44117" applyNumberFormat="1" applyFont="1" applyAlignment="1">
      <alignment vertical="center"/>
    </xf>
    <xf numFmtId="183" fontId="281" fillId="0" borderId="100" xfId="0" applyNumberFormat="1" applyFont="1" applyBorder="1" applyAlignment="1">
      <alignment horizontal="left" vertical="center" wrapText="1"/>
    </xf>
    <xf numFmtId="49" fontId="311" fillId="2" borderId="0" xfId="0" applyNumberFormat="1" applyFont="1" applyFill="1" applyAlignment="1">
      <alignment horizontal="center" vertical="center" wrapText="1"/>
    </xf>
    <xf numFmtId="0" fontId="0" fillId="0" borderId="106" xfId="0" applyBorder="1" applyAlignment="1">
      <alignment horizontal="centerContinuous"/>
    </xf>
    <xf numFmtId="44" fontId="0" fillId="0" borderId="109" xfId="0" applyNumberFormat="1" applyBorder="1"/>
    <xf numFmtId="218" fontId="0" fillId="0" borderId="110" xfId="1" applyNumberFormat="1" applyFont="1" applyBorder="1"/>
    <xf numFmtId="218" fontId="0" fillId="0" borderId="111" xfId="1" applyNumberFormat="1" applyFont="1" applyBorder="1"/>
    <xf numFmtId="218" fontId="0" fillId="0" borderId="112" xfId="1" applyNumberFormat="1" applyFont="1" applyBorder="1"/>
    <xf numFmtId="44" fontId="0" fillId="0" borderId="113" xfId="0" applyNumberFormat="1" applyBorder="1"/>
    <xf numFmtId="218" fontId="0" fillId="0" borderId="114" xfId="1" applyNumberFormat="1" applyFont="1" applyBorder="1"/>
    <xf numFmtId="218" fontId="0" fillId="0" borderId="115" xfId="1" applyNumberFormat="1" applyFont="1" applyBorder="1"/>
    <xf numFmtId="218" fontId="0" fillId="0" borderId="116" xfId="1" applyNumberFormat="1" applyFont="1" applyBorder="1"/>
    <xf numFmtId="44" fontId="0" fillId="0" borderId="117" xfId="0" applyNumberFormat="1" applyBorder="1"/>
    <xf numFmtId="218" fontId="0" fillId="0" borderId="118" xfId="1" applyNumberFormat="1" applyFont="1" applyBorder="1"/>
    <xf numFmtId="218" fontId="0" fillId="0" borderId="119" xfId="1" applyNumberFormat="1" applyFont="1" applyBorder="1"/>
    <xf numFmtId="218" fontId="0" fillId="0" borderId="120" xfId="1" applyNumberFormat="1" applyFont="1" applyBorder="1"/>
    <xf numFmtId="218" fontId="0" fillId="0" borderId="0" xfId="1" applyNumberFormat="1" applyFont="1" applyAlignment="1">
      <alignment horizontal="centerContinuous"/>
    </xf>
    <xf numFmtId="0" fontId="0" fillId="0" borderId="0" xfId="0" applyAlignment="1">
      <alignment horizontal="centerContinuous"/>
    </xf>
    <xf numFmtId="218" fontId="0" fillId="0" borderId="0" xfId="1" applyNumberFormat="1" applyFont="1"/>
    <xf numFmtId="0" fontId="355" fillId="0" borderId="0" xfId="0" applyFont="1" applyAlignment="1">
      <alignment horizontal="center"/>
    </xf>
    <xf numFmtId="0" fontId="274" fillId="0" borderId="0" xfId="4" applyFont="1" applyAlignment="1">
      <alignment horizontal="centerContinuous" vertical="center"/>
    </xf>
    <xf numFmtId="0" fontId="273"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74" fillId="0" borderId="104" xfId="4" applyFont="1" applyBorder="1" applyAlignment="1">
      <alignment horizontal="centerContinuous" vertical="center"/>
    </xf>
    <xf numFmtId="0" fontId="274" fillId="0" borderId="105" xfId="4" applyFont="1" applyBorder="1" applyAlignment="1">
      <alignment horizontal="centerContinuous" vertical="center"/>
    </xf>
    <xf numFmtId="0" fontId="273" fillId="0" borderId="105" xfId="4" applyFont="1" applyBorder="1" applyAlignment="1">
      <alignment horizontal="centerContinuous" vertical="center"/>
    </xf>
    <xf numFmtId="170" fontId="0" fillId="0" borderId="106"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73" fillId="0" borderId="121" xfId="4" applyNumberFormat="1" applyFont="1" applyBorder="1" applyAlignment="1">
      <alignment vertical="center"/>
    </xf>
    <xf numFmtId="44" fontId="273" fillId="0" borderId="122" xfId="4" applyNumberFormat="1" applyFont="1" applyBorder="1" applyAlignment="1">
      <alignment vertical="center"/>
    </xf>
    <xf numFmtId="0" fontId="273" fillId="0" borderId="112" xfId="4" applyFont="1" applyBorder="1" applyAlignment="1">
      <alignment vertical="center"/>
    </xf>
    <xf numFmtId="44" fontId="273" fillId="0" borderId="123" xfId="4" applyNumberFormat="1" applyFont="1" applyBorder="1" applyAlignment="1">
      <alignment vertical="center"/>
    </xf>
    <xf numFmtId="44" fontId="273" fillId="0" borderId="124" xfId="4" applyNumberFormat="1" applyFont="1" applyBorder="1" applyAlignment="1">
      <alignment vertical="center"/>
    </xf>
    <xf numFmtId="0" fontId="273" fillId="0" borderId="116" xfId="4" applyFont="1" applyBorder="1" applyAlignment="1">
      <alignment vertical="center"/>
    </xf>
    <xf numFmtId="44" fontId="273" fillId="0" borderId="125" xfId="4" applyNumberFormat="1" applyFont="1" applyBorder="1" applyAlignment="1">
      <alignment vertical="center"/>
    </xf>
    <xf numFmtId="44" fontId="273" fillId="0" borderId="126" xfId="4" applyNumberFormat="1" applyFont="1" applyBorder="1" applyAlignment="1">
      <alignment vertical="center"/>
    </xf>
    <xf numFmtId="0" fontId="273" fillId="0" borderId="120" xfId="4" applyFont="1" applyBorder="1" applyAlignment="1">
      <alignment vertical="center"/>
    </xf>
    <xf numFmtId="44" fontId="273" fillId="0" borderId="103" xfId="4" applyNumberFormat="1" applyFont="1" applyBorder="1" applyAlignment="1">
      <alignment vertical="center"/>
    </xf>
    <xf numFmtId="0" fontId="273" fillId="0" borderId="103" xfId="4" applyFont="1" applyBorder="1" applyAlignment="1">
      <alignment vertical="center"/>
    </xf>
    <xf numFmtId="0" fontId="264" fillId="0" borderId="0" xfId="44059" applyAlignment="1">
      <alignment horizontal="center" vertical="center"/>
    </xf>
    <xf numFmtId="0" fontId="264" fillId="0" borderId="2" xfId="44059" applyBorder="1" applyAlignment="1">
      <alignment horizontal="center" vertical="center"/>
    </xf>
    <xf numFmtId="0" fontId="287" fillId="0" borderId="0" xfId="4" applyFont="1" applyAlignment="1">
      <alignment horizontal="left" vertical="center"/>
    </xf>
    <xf numFmtId="0" fontId="311" fillId="0" borderId="100" xfId="0" applyFont="1" applyBorder="1" applyAlignment="1">
      <alignment horizontal="center" vertical="center" wrapText="1"/>
    </xf>
    <xf numFmtId="0" fontId="0" fillId="0" borderId="100" xfId="0" applyBorder="1" applyAlignment="1">
      <alignment vertical="center"/>
    </xf>
    <xf numFmtId="0" fontId="312" fillId="0" borderId="100" xfId="0" applyFont="1" applyBorder="1" applyAlignment="1">
      <alignment horizontal="center" vertical="center"/>
    </xf>
    <xf numFmtId="0" fontId="264" fillId="0" borderId="100" xfId="0" applyFont="1" applyBorder="1" applyAlignment="1">
      <alignment vertical="center"/>
    </xf>
    <xf numFmtId="167" fontId="264" fillId="0" borderId="108" xfId="0" applyNumberFormat="1" applyFont="1" applyBorder="1" applyAlignment="1">
      <alignment vertical="center"/>
    </xf>
    <xf numFmtId="167" fontId="264" fillId="0" borderId="3" xfId="0" applyNumberFormat="1" applyFont="1" applyBorder="1" applyAlignment="1">
      <alignment vertical="center"/>
    </xf>
    <xf numFmtId="0" fontId="312" fillId="0" borderId="18" xfId="0" applyFont="1" applyBorder="1" applyAlignment="1">
      <alignment horizontal="center" vertical="center"/>
    </xf>
    <xf numFmtId="4" fontId="312" fillId="0" borderId="35" xfId="0" applyNumberFormat="1" applyFont="1" applyBorder="1" applyAlignment="1">
      <alignment vertical="center"/>
    </xf>
    <xf numFmtId="4" fontId="312" fillId="0" borderId="18" xfId="0" applyNumberFormat="1" applyFont="1" applyBorder="1" applyAlignment="1">
      <alignment vertical="center"/>
    </xf>
    <xf numFmtId="0" fontId="313" fillId="0" borderId="0" xfId="0" applyFont="1" applyAlignment="1">
      <alignment vertical="center"/>
    </xf>
    <xf numFmtId="4" fontId="313" fillId="0" borderId="0" xfId="0" applyNumberFormat="1" applyFont="1" applyAlignment="1">
      <alignment vertical="center"/>
    </xf>
    <xf numFmtId="0" fontId="0" fillId="0" borderId="0" xfId="0" applyAlignment="1">
      <alignment horizontal="right" vertical="center"/>
    </xf>
    <xf numFmtId="0" fontId="312" fillId="0" borderId="19" xfId="0" applyFont="1" applyBorder="1" applyAlignment="1">
      <alignment horizontal="center" vertical="center"/>
    </xf>
    <xf numFmtId="4" fontId="312" fillId="0" borderId="14" xfId="0" applyNumberFormat="1" applyFont="1" applyBorder="1" applyAlignment="1">
      <alignment vertical="center"/>
    </xf>
    <xf numFmtId="0" fontId="312" fillId="0" borderId="14" xfId="0" applyFont="1" applyBorder="1" applyAlignment="1">
      <alignment horizontal="center" vertical="center"/>
    </xf>
    <xf numFmtId="4" fontId="312" fillId="0" borderId="14" xfId="0" applyNumberFormat="1" applyFont="1" applyBorder="1" applyAlignment="1">
      <alignment horizontal="center" vertical="center"/>
    </xf>
    <xf numFmtId="4" fontId="0" fillId="0" borderId="0" xfId="0" applyNumberFormat="1" applyAlignment="1">
      <alignment vertical="center"/>
    </xf>
    <xf numFmtId="0" fontId="312"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74" fillId="2" borderId="33" xfId="78" applyFont="1" applyFill="1" applyBorder="1" applyAlignment="1">
      <alignment horizontal="center" vertical="center" wrapText="1"/>
    </xf>
    <xf numFmtId="179" fontId="273" fillId="2" borderId="0" xfId="0" applyNumberFormat="1" applyFont="1" applyFill="1" applyAlignment="1">
      <alignment horizontal="center" vertical="center"/>
    </xf>
    <xf numFmtId="179" fontId="274" fillId="2" borderId="50" xfId="0" applyNumberFormat="1" applyFont="1" applyFill="1" applyBorder="1" applyAlignment="1">
      <alignment horizontal="center" vertical="center" wrapText="1"/>
    </xf>
    <xf numFmtId="0" fontId="41" fillId="0" borderId="0" xfId="44243"/>
    <xf numFmtId="0" fontId="41" fillId="0" borderId="0" xfId="44244"/>
    <xf numFmtId="0" fontId="41" fillId="0" borderId="0" xfId="44244" applyAlignment="1">
      <alignment horizontal="center" vertical="center"/>
    </xf>
    <xf numFmtId="200" fontId="41" fillId="0" borderId="0" xfId="44244" applyNumberFormat="1" applyAlignment="1">
      <alignment horizontal="center" vertical="center"/>
    </xf>
    <xf numFmtId="0" fontId="0" fillId="0" borderId="130" xfId="0" applyBorder="1" applyAlignment="1">
      <alignment vertical="center"/>
    </xf>
    <xf numFmtId="170" fontId="0" fillId="0" borderId="130" xfId="44117" applyNumberFormat="1" applyFont="1" applyBorder="1" applyAlignment="1">
      <alignment vertical="center"/>
    </xf>
    <xf numFmtId="4" fontId="0" fillId="0" borderId="130" xfId="0" applyNumberFormat="1" applyBorder="1" applyAlignment="1">
      <alignment vertical="center"/>
    </xf>
    <xf numFmtId="168" fontId="264" fillId="0" borderId="131" xfId="44117" applyBorder="1" applyAlignment="1">
      <alignment vertical="center"/>
    </xf>
    <xf numFmtId="0" fontId="358" fillId="0" borderId="128" xfId="35102" applyFont="1" applyBorder="1" applyAlignment="1">
      <alignment horizontal="left" vertical="center" wrapText="1"/>
    </xf>
    <xf numFmtId="0" fontId="358" fillId="0" borderId="128" xfId="35102" applyFont="1" applyBorder="1" applyAlignment="1">
      <alignment vertical="center" wrapText="1"/>
    </xf>
    <xf numFmtId="168" fontId="358" fillId="0" borderId="128" xfId="1" applyFont="1" applyBorder="1" applyAlignment="1">
      <alignment vertical="center" wrapText="1"/>
    </xf>
    <xf numFmtId="170" fontId="271" fillId="0" borderId="128" xfId="1" applyNumberFormat="1" applyFont="1" applyFill="1" applyBorder="1" applyAlignment="1">
      <alignment vertical="center"/>
    </xf>
    <xf numFmtId="0" fontId="273" fillId="0" borderId="128" xfId="0" applyFont="1" applyBorder="1" applyAlignment="1">
      <alignment horizontal="center" vertical="center" wrapText="1"/>
    </xf>
    <xf numFmtId="1" fontId="273" fillId="0" borderId="128" xfId="5" applyNumberFormat="1" applyFont="1" applyFill="1" applyBorder="1" applyAlignment="1">
      <alignment horizontal="center" vertical="center" wrapText="1"/>
    </xf>
    <xf numFmtId="172" fontId="273" fillId="0" borderId="128" xfId="43894" applyNumberFormat="1" applyFont="1" applyBorder="1" applyAlignment="1">
      <alignment horizontal="center" vertical="center"/>
    </xf>
    <xf numFmtId="172" fontId="273" fillId="0" borderId="128" xfId="0" applyNumberFormat="1" applyFont="1" applyBorder="1" applyAlignment="1">
      <alignment horizontal="center" vertical="center"/>
    </xf>
    <xf numFmtId="167" fontId="63" fillId="0" borderId="128" xfId="35088" applyNumberFormat="1" applyFont="1" applyFill="1" applyBorder="1" applyAlignment="1">
      <alignment vertical="center"/>
    </xf>
    <xf numFmtId="179" fontId="273" fillId="0" borderId="128" xfId="35088" applyNumberFormat="1" applyFont="1" applyFill="1" applyBorder="1" applyAlignment="1">
      <alignment horizontal="center" vertical="center"/>
    </xf>
    <xf numFmtId="167" fontId="53" fillId="0" borderId="128" xfId="35088" applyNumberFormat="1" applyFont="1" applyFill="1" applyBorder="1" applyAlignment="1">
      <alignment vertical="center"/>
    </xf>
    <xf numFmtId="3" fontId="281" fillId="0" borderId="128" xfId="1" applyNumberFormat="1" applyFont="1" applyFill="1" applyBorder="1" applyAlignment="1">
      <alignment horizontal="center" vertical="center" wrapText="1"/>
    </xf>
    <xf numFmtId="0" fontId="281" fillId="0" borderId="128" xfId="0" applyFont="1" applyBorder="1" applyAlignment="1">
      <alignment horizontal="center" vertical="center" wrapText="1"/>
    </xf>
    <xf numFmtId="183" fontId="281" fillId="0" borderId="128" xfId="0" applyNumberFormat="1" applyFont="1" applyBorder="1" applyAlignment="1">
      <alignment horizontal="center" vertical="center" wrapText="1"/>
    </xf>
    <xf numFmtId="181" fontId="281" fillId="0" borderId="127" xfId="0" applyNumberFormat="1" applyFont="1" applyBorder="1" applyAlignment="1">
      <alignment vertical="center" wrapText="1"/>
    </xf>
    <xf numFmtId="1" fontId="273" fillId="2" borderId="128" xfId="0" applyNumberFormat="1" applyFont="1" applyFill="1" applyBorder="1" applyAlignment="1">
      <alignment horizontal="center" vertical="center" wrapText="1"/>
    </xf>
    <xf numFmtId="168" fontId="271" fillId="0" borderId="129" xfId="1" applyFont="1" applyFill="1" applyBorder="1" applyAlignment="1">
      <alignment vertical="center" wrapText="1"/>
    </xf>
    <xf numFmtId="0" fontId="145" fillId="2" borderId="128" xfId="0" applyFont="1" applyFill="1" applyBorder="1" applyAlignment="1">
      <alignment vertical="center"/>
    </xf>
    <xf numFmtId="10" fontId="145" fillId="0" borderId="128" xfId="2" applyNumberFormat="1" applyFont="1" applyFill="1" applyBorder="1" applyAlignment="1">
      <alignment horizontal="center" vertical="center"/>
    </xf>
    <xf numFmtId="10" fontId="273" fillId="0" borderId="128" xfId="2" applyNumberFormat="1" applyFont="1" applyFill="1" applyBorder="1" applyAlignment="1">
      <alignment horizontal="center" vertical="center" wrapText="1"/>
    </xf>
    <xf numFmtId="0" fontId="103" fillId="34" borderId="0" xfId="44016" applyFill="1"/>
    <xf numFmtId="183" fontId="281" fillId="0" borderId="128" xfId="0" applyNumberFormat="1" applyFont="1" applyBorder="1" applyAlignment="1">
      <alignment horizontal="left" vertical="center" wrapText="1"/>
    </xf>
    <xf numFmtId="198" fontId="282" fillId="0" borderId="0" xfId="0" applyNumberFormat="1" applyFont="1" applyAlignment="1">
      <alignment horizontal="left" vertical="center"/>
    </xf>
    <xf numFmtId="0" fontId="358" fillId="0" borderId="100" xfId="35102" applyFont="1" applyBorder="1" applyAlignment="1">
      <alignment horizontal="left" vertical="center" wrapText="1"/>
    </xf>
    <xf numFmtId="0" fontId="358" fillId="0" borderId="100" xfId="35102" applyFont="1" applyBorder="1" applyAlignment="1">
      <alignment vertical="center" wrapText="1"/>
    </xf>
    <xf numFmtId="168" fontId="358" fillId="0" borderId="100" xfId="1" applyFont="1" applyBorder="1" applyAlignment="1">
      <alignment vertical="center" wrapText="1"/>
    </xf>
    <xf numFmtId="170" fontId="271" fillId="0" borderId="100" xfId="1" applyNumberFormat="1" applyFont="1" applyFill="1" applyBorder="1" applyAlignment="1">
      <alignment vertical="center"/>
    </xf>
    <xf numFmtId="170" fontId="271" fillId="31" borderId="1" xfId="1" applyNumberFormat="1" applyFont="1" applyFill="1" applyBorder="1" applyAlignment="1">
      <alignment vertical="center"/>
    </xf>
    <xf numFmtId="181" fontId="281" fillId="0" borderId="128" xfId="0" applyNumberFormat="1" applyFont="1" applyBorder="1" applyAlignment="1">
      <alignment horizontal="left" vertical="center" wrapText="1"/>
    </xf>
    <xf numFmtId="183" fontId="281" fillId="0" borderId="128" xfId="1" applyNumberFormat="1" applyFont="1" applyFill="1" applyBorder="1" applyAlignment="1">
      <alignment horizontal="center" vertical="center" wrapText="1"/>
    </xf>
    <xf numFmtId="181" fontId="281" fillId="0" borderId="134" xfId="0" applyNumberFormat="1" applyFont="1" applyBorder="1" applyAlignment="1">
      <alignment vertical="center" wrapText="1"/>
    </xf>
    <xf numFmtId="183" fontId="281" fillId="0" borderId="136" xfId="0" applyNumberFormat="1" applyFont="1" applyBorder="1" applyAlignment="1">
      <alignment horizontal="left" vertical="center" wrapText="1"/>
    </xf>
    <xf numFmtId="3" fontId="281" fillId="0" borderId="136" xfId="1" applyNumberFormat="1" applyFont="1" applyFill="1" applyBorder="1" applyAlignment="1">
      <alignment horizontal="center" vertical="center" wrapText="1"/>
    </xf>
    <xf numFmtId="0" fontId="281" fillId="0" borderId="136" xfId="0" applyFont="1" applyBorder="1" applyAlignment="1">
      <alignment horizontal="center" vertical="center" wrapText="1"/>
    </xf>
    <xf numFmtId="183" fontId="281" fillId="0" borderId="136" xfId="0" applyNumberFormat="1" applyFont="1" applyBorder="1" applyAlignment="1">
      <alignment horizontal="center" vertical="center" wrapText="1"/>
    </xf>
    <xf numFmtId="10" fontId="145" fillId="0" borderId="136" xfId="2" applyNumberFormat="1" applyFont="1" applyFill="1" applyBorder="1" applyAlignment="1">
      <alignment horizontal="center" vertical="center"/>
    </xf>
    <xf numFmtId="10" fontId="273" fillId="0" borderId="136" xfId="2" applyNumberFormat="1" applyFont="1" applyFill="1" applyBorder="1" applyAlignment="1">
      <alignment horizontal="center" vertical="center" wrapText="1"/>
    </xf>
    <xf numFmtId="0" fontId="271" fillId="0" borderId="136" xfId="13" applyFont="1" applyBorder="1" applyAlignment="1">
      <alignment vertical="center" wrapText="1"/>
    </xf>
    <xf numFmtId="1" fontId="273" fillId="2" borderId="136" xfId="0" applyNumberFormat="1" applyFont="1" applyFill="1" applyBorder="1" applyAlignment="1">
      <alignment horizontal="center" vertical="center" wrapText="1"/>
    </xf>
    <xf numFmtId="168" fontId="271" fillId="0" borderId="137" xfId="1" applyFont="1" applyFill="1" applyBorder="1" applyAlignment="1">
      <alignment vertical="center" wrapText="1"/>
    </xf>
    <xf numFmtId="0" fontId="145" fillId="2" borderId="136" xfId="0" applyFont="1" applyFill="1" applyBorder="1" applyAlignment="1">
      <alignment vertical="center"/>
    </xf>
    <xf numFmtId="0" fontId="84" fillId="0" borderId="136" xfId="0" applyFont="1" applyBorder="1" applyAlignment="1">
      <alignment vertical="center" wrapText="1"/>
    </xf>
    <xf numFmtId="1" fontId="273" fillId="0" borderId="136" xfId="0" applyNumberFormat="1" applyFont="1" applyBorder="1" applyAlignment="1">
      <alignment horizontal="center" vertical="center" wrapText="1"/>
    </xf>
    <xf numFmtId="168" fontId="124" fillId="0" borderId="137" xfId="1" applyFont="1" applyFill="1" applyBorder="1" applyAlignment="1">
      <alignment vertical="center"/>
    </xf>
    <xf numFmtId="0" fontId="145" fillId="0" borderId="136" xfId="0" applyFont="1" applyBorder="1" applyAlignment="1">
      <alignment vertical="center"/>
    </xf>
    <xf numFmtId="168" fontId="273" fillId="0" borderId="136" xfId="1" applyFont="1" applyFill="1" applyBorder="1" applyAlignment="1">
      <alignment horizontal="right" vertical="center" wrapText="1"/>
    </xf>
    <xf numFmtId="49" fontId="311" fillId="0" borderId="0" xfId="4" applyNumberFormat="1" applyFont="1" applyAlignment="1">
      <alignment horizontal="center" vertical="center" wrapText="1"/>
    </xf>
    <xf numFmtId="4" fontId="0" fillId="0" borderId="135" xfId="0" applyNumberFormat="1" applyBorder="1" applyAlignment="1">
      <alignment vertical="center"/>
    </xf>
    <xf numFmtId="168" fontId="264" fillId="0" borderId="138" xfId="44117" applyBorder="1" applyAlignment="1">
      <alignment vertical="center"/>
    </xf>
    <xf numFmtId="203" fontId="264" fillId="0" borderId="1" xfId="0" applyNumberFormat="1" applyFont="1" applyBorder="1" applyAlignment="1">
      <alignment vertical="center"/>
    </xf>
    <xf numFmtId="221" fontId="270" fillId="0" borderId="0" xfId="1" applyNumberFormat="1" applyFont="1" applyFill="1" applyBorder="1" applyAlignment="1">
      <alignment vertical="center"/>
    </xf>
    <xf numFmtId="0" fontId="29" fillId="0" borderId="71" xfId="0" applyFont="1" applyBorder="1" applyAlignment="1">
      <alignment vertical="center" wrapText="1"/>
    </xf>
    <xf numFmtId="0" fontId="311" fillId="0" borderId="100" xfId="0" applyFont="1" applyBorder="1" applyAlignment="1">
      <alignment horizontal="centerContinuous" vertical="center" wrapText="1"/>
    </xf>
    <xf numFmtId="0" fontId="311" fillId="0" borderId="100" xfId="4" applyFont="1" applyBorder="1" applyAlignment="1">
      <alignment horizontal="centerContinuous" vertical="center" wrapText="1"/>
    </xf>
    <xf numFmtId="170" fontId="0" fillId="0" borderId="139" xfId="5" applyNumberFormat="1" applyFont="1" applyFill="1" applyBorder="1" applyAlignment="1">
      <alignment vertical="center"/>
    </xf>
    <xf numFmtId="217" fontId="270" fillId="0" borderId="0" xfId="0" applyNumberFormat="1" applyFont="1" applyAlignment="1">
      <alignment horizontal="center" vertical="center"/>
    </xf>
    <xf numFmtId="0" fontId="28" fillId="0" borderId="0" xfId="44308"/>
    <xf numFmtId="0" fontId="27" fillId="0" borderId="0" xfId="44312"/>
    <xf numFmtId="183" fontId="281" fillId="0" borderId="141" xfId="0" applyNumberFormat="1" applyFont="1" applyBorder="1" applyAlignment="1">
      <alignment horizontal="left" vertical="center" wrapText="1"/>
    </xf>
    <xf numFmtId="3" fontId="281" fillId="0" borderId="141" xfId="1" applyNumberFormat="1" applyFont="1" applyFill="1" applyBorder="1" applyAlignment="1">
      <alignment horizontal="center" vertical="center" wrapText="1"/>
    </xf>
    <xf numFmtId="0" fontId="281" fillId="0" borderId="141" xfId="0" applyFont="1" applyBorder="1" applyAlignment="1">
      <alignment horizontal="center" vertical="center" wrapText="1"/>
    </xf>
    <xf numFmtId="183" fontId="281" fillId="0" borderId="141" xfId="0" applyNumberFormat="1" applyFont="1" applyBorder="1" applyAlignment="1">
      <alignment horizontal="center" vertical="center" wrapText="1"/>
    </xf>
    <xf numFmtId="181" fontId="287" fillId="0" borderId="141" xfId="0" applyNumberFormat="1" applyFont="1" applyBorder="1" applyAlignment="1">
      <alignment horizontal="center" vertical="center" wrapText="1"/>
    </xf>
    <xf numFmtId="181" fontId="281" fillId="0" borderId="141" xfId="0" applyNumberFormat="1" applyFont="1" applyBorder="1" applyAlignment="1">
      <alignment horizontal="left" vertical="center" wrapText="1"/>
    </xf>
    <xf numFmtId="183" fontId="287" fillId="0" borderId="141" xfId="0" applyNumberFormat="1" applyFont="1" applyBorder="1" applyAlignment="1">
      <alignment horizontal="center" vertical="center" wrapText="1"/>
    </xf>
    <xf numFmtId="0" fontId="281" fillId="0" borderId="141" xfId="0" applyFont="1" applyBorder="1" applyAlignment="1">
      <alignment horizontal="left" vertical="center" wrapText="1"/>
    </xf>
    <xf numFmtId="1" fontId="273" fillId="0" borderId="141" xfId="0" applyNumberFormat="1" applyFont="1" applyBorder="1" applyAlignment="1">
      <alignment horizontal="center" vertical="center" wrapText="1"/>
    </xf>
    <xf numFmtId="168" fontId="325" fillId="0" borderId="141" xfId="1" applyFont="1" applyFill="1" applyBorder="1" applyAlignment="1">
      <alignment vertical="center"/>
    </xf>
    <xf numFmtId="0" fontId="145" fillId="2" borderId="141" xfId="0" applyFont="1" applyFill="1" applyBorder="1" applyAlignment="1">
      <alignment vertical="center"/>
    </xf>
    <xf numFmtId="10" fontId="145" fillId="2" borderId="141" xfId="2" applyNumberFormat="1" applyFont="1" applyFill="1" applyBorder="1" applyAlignment="1">
      <alignment horizontal="center" vertical="center"/>
    </xf>
    <xf numFmtId="0" fontId="272" fillId="2" borderId="141" xfId="13" applyFont="1" applyFill="1" applyBorder="1" applyAlignment="1">
      <alignment horizontal="center" vertical="center" wrapText="1"/>
    </xf>
    <xf numFmtId="0" fontId="271" fillId="0" borderId="141" xfId="13" applyFont="1" applyBorder="1" applyAlignment="1">
      <alignment horizontal="center" vertical="center" wrapText="1"/>
    </xf>
    <xf numFmtId="0" fontId="68" fillId="0" borderId="71" xfId="0" applyFont="1" applyBorder="1" applyAlignment="1">
      <alignment vertical="center" wrapText="1"/>
    </xf>
    <xf numFmtId="0" fontId="78" fillId="0" borderId="71" xfId="0" applyFont="1" applyBorder="1" applyAlignment="1">
      <alignment vertical="center" wrapText="1"/>
    </xf>
    <xf numFmtId="0" fontId="87" fillId="0" borderId="1" xfId="0" applyFont="1" applyBorder="1" applyAlignment="1">
      <alignment vertical="center"/>
    </xf>
    <xf numFmtId="0" fontId="82" fillId="0" borderId="1" xfId="0" applyFont="1" applyBorder="1" applyAlignment="1">
      <alignment vertical="center"/>
    </xf>
    <xf numFmtId="0" fontId="78" fillId="0" borderId="1" xfId="0" applyFont="1" applyBorder="1" applyAlignment="1">
      <alignment vertical="center"/>
    </xf>
    <xf numFmtId="0" fontId="105" fillId="0" borderId="1" xfId="0" applyFont="1" applyBorder="1" applyAlignment="1">
      <alignment vertical="center"/>
    </xf>
    <xf numFmtId="0" fontId="113" fillId="0" borderId="1" xfId="0" applyFont="1" applyBorder="1" applyAlignment="1">
      <alignment vertical="center"/>
    </xf>
    <xf numFmtId="181" fontId="311" fillId="32" borderId="0" xfId="0" applyNumberFormat="1" applyFont="1" applyFill="1" applyAlignment="1">
      <alignment vertical="center"/>
    </xf>
    <xf numFmtId="49" fontId="311" fillId="0" borderId="0" xfId="4" applyNumberFormat="1" applyFont="1" applyAlignment="1">
      <alignment vertical="center"/>
    </xf>
    <xf numFmtId="0" fontId="376" fillId="0" borderId="0" xfId="78" applyFont="1" applyAlignment="1">
      <alignment horizontal="centerContinuous" vertical="center"/>
    </xf>
    <xf numFmtId="210" fontId="377" fillId="0" borderId="0" xfId="78" applyNumberFormat="1" applyFont="1" applyAlignment="1">
      <alignment horizontal="right" vertical="center"/>
    </xf>
    <xf numFmtId="209" fontId="377" fillId="0" borderId="0" xfId="78" applyNumberFormat="1" applyFont="1" applyAlignment="1">
      <alignment horizontal="right" vertical="center"/>
    </xf>
    <xf numFmtId="212" fontId="377" fillId="0" borderId="0" xfId="78" applyNumberFormat="1" applyFont="1" applyAlignment="1">
      <alignment horizontal="right" vertical="center"/>
    </xf>
    <xf numFmtId="0" fontId="364" fillId="0" borderId="68" xfId="78" applyFont="1" applyBorder="1" applyAlignment="1">
      <alignment horizontal="left" vertical="center"/>
    </xf>
    <xf numFmtId="4" fontId="0" fillId="0" borderId="100" xfId="0" applyNumberFormat="1" applyBorder="1" applyAlignment="1">
      <alignment vertical="center"/>
    </xf>
    <xf numFmtId="4" fontId="264" fillId="0" borderId="100" xfId="0" applyNumberFormat="1" applyFont="1" applyBorder="1" applyAlignment="1">
      <alignment vertical="center"/>
    </xf>
    <xf numFmtId="44" fontId="274" fillId="0" borderId="140" xfId="4" applyNumberFormat="1" applyFont="1" applyBorder="1" applyAlignment="1">
      <alignment horizontal="centerContinuous" vertical="center"/>
    </xf>
    <xf numFmtId="44" fontId="274" fillId="0" borderId="142" xfId="4" applyNumberFormat="1" applyFont="1" applyBorder="1" applyAlignment="1">
      <alignment horizontal="centerContinuous" vertical="center"/>
    </xf>
    <xf numFmtId="0" fontId="274" fillId="0" borderId="142" xfId="4" applyFont="1" applyBorder="1" applyAlignment="1">
      <alignment horizontal="centerContinuous" vertical="center"/>
    </xf>
    <xf numFmtId="44" fontId="273" fillId="0" borderId="142" xfId="4" applyNumberFormat="1" applyFont="1" applyBorder="1" applyAlignment="1">
      <alignment horizontal="centerContinuous" vertical="center"/>
    </xf>
    <xf numFmtId="0" fontId="273" fillId="0" borderId="142" xfId="4" applyFont="1" applyBorder="1" applyAlignment="1">
      <alignment horizontal="centerContinuous" vertical="center"/>
    </xf>
    <xf numFmtId="4" fontId="264" fillId="0" borderId="100" xfId="4" applyNumberFormat="1" applyBorder="1" applyAlignment="1">
      <alignment vertical="center"/>
    </xf>
    <xf numFmtId="4" fontId="342" fillId="0" borderId="0" xfId="0" applyNumberFormat="1" applyFont="1" applyAlignment="1">
      <alignment horizontal="left" vertical="center" wrapText="1"/>
    </xf>
    <xf numFmtId="0" fontId="145" fillId="2" borderId="146" xfId="0" applyFont="1" applyFill="1" applyBorder="1" applyAlignment="1">
      <alignment vertical="center"/>
    </xf>
    <xf numFmtId="177" fontId="273" fillId="0" borderId="146" xfId="0" applyNumberFormat="1" applyFont="1" applyBorder="1" applyAlignment="1">
      <alignment horizontal="center" vertical="center"/>
    </xf>
    <xf numFmtId="179" fontId="273" fillId="0" borderId="146" xfId="35088" applyNumberFormat="1" applyFont="1" applyFill="1" applyBorder="1" applyAlignment="1">
      <alignment horizontal="center" vertical="center"/>
    </xf>
    <xf numFmtId="203" fontId="273" fillId="0" borderId="146" xfId="0" applyNumberFormat="1" applyFont="1" applyBorder="1" applyAlignment="1">
      <alignment horizontal="center" vertical="center"/>
    </xf>
    <xf numFmtId="177" fontId="274" fillId="0" borderId="146" xfId="0" applyNumberFormat="1" applyFont="1" applyBorder="1" applyAlignment="1">
      <alignment horizontal="center" vertical="center"/>
    </xf>
    <xf numFmtId="179" fontId="274" fillId="0" borderId="146" xfId="0" applyNumberFormat="1" applyFont="1" applyBorder="1" applyAlignment="1">
      <alignment horizontal="center" vertical="center"/>
    </xf>
    <xf numFmtId="203" fontId="274" fillId="0" borderId="146" xfId="5" applyNumberFormat="1" applyFont="1" applyFill="1" applyBorder="1" applyAlignment="1">
      <alignment horizontal="center" vertical="center" wrapText="1"/>
    </xf>
    <xf numFmtId="177" fontId="273" fillId="0" borderId="18" xfId="0" applyNumberFormat="1" applyFont="1" applyBorder="1" applyAlignment="1">
      <alignment horizontal="center" vertical="center"/>
    </xf>
    <xf numFmtId="179" fontId="273" fillId="0" borderId="18" xfId="35088" applyNumberFormat="1" applyFont="1" applyFill="1" applyBorder="1" applyAlignment="1">
      <alignment horizontal="center" vertical="center"/>
    </xf>
    <xf numFmtId="203" fontId="273" fillId="0" borderId="18" xfId="0" applyNumberFormat="1" applyFont="1" applyBorder="1" applyAlignment="1">
      <alignment horizontal="center" vertical="center"/>
    </xf>
    <xf numFmtId="0" fontId="274" fillId="0" borderId="13" xfId="0" applyFont="1" applyBorder="1" applyAlignment="1">
      <alignment horizontal="center" vertical="center"/>
    </xf>
    <xf numFmtId="0" fontId="274" fillId="0" borderId="16" xfId="0" applyFont="1" applyBorder="1" applyAlignment="1">
      <alignment horizontal="center" vertical="center"/>
    </xf>
    <xf numFmtId="0" fontId="274" fillId="0" borderId="14" xfId="78" applyFont="1" applyBorder="1" applyAlignment="1">
      <alignment horizontal="center" vertical="center"/>
    </xf>
    <xf numFmtId="0" fontId="274" fillId="0" borderId="16" xfId="78" applyFont="1" applyBorder="1" applyAlignment="1">
      <alignment horizontal="center" vertical="center"/>
    </xf>
    <xf numFmtId="0" fontId="282" fillId="0" borderId="147" xfId="0" applyFont="1" applyBorder="1" applyAlignment="1">
      <alignment horizontal="center" vertical="center"/>
    </xf>
    <xf numFmtId="0" fontId="287" fillId="0" borderId="100" xfId="0" applyFont="1" applyBorder="1" applyAlignment="1">
      <alignment horizontal="center" vertical="center" wrapText="1"/>
    </xf>
    <xf numFmtId="0" fontId="272" fillId="2" borderId="148" xfId="13" applyFont="1" applyFill="1" applyBorder="1" applyAlignment="1">
      <alignment horizontal="center" vertical="center" wrapText="1"/>
    </xf>
    <xf numFmtId="1" fontId="274" fillId="2" borderId="148" xfId="0" applyNumberFormat="1" applyFont="1" applyFill="1" applyBorder="1" applyAlignment="1">
      <alignment horizontal="center" vertical="center" wrapText="1"/>
    </xf>
    <xf numFmtId="168" fontId="274" fillId="0" borderId="149" xfId="1" applyFont="1" applyFill="1" applyBorder="1" applyAlignment="1">
      <alignment horizontal="right" vertical="center" wrapText="1"/>
    </xf>
    <xf numFmtId="0" fontId="145" fillId="2" borderId="148" xfId="0" applyFont="1" applyFill="1" applyBorder="1" applyAlignment="1">
      <alignment vertical="center"/>
    </xf>
    <xf numFmtId="10" fontId="273" fillId="2" borderId="148" xfId="2" applyNumberFormat="1" applyFont="1" applyFill="1" applyBorder="1" applyAlignment="1">
      <alignment horizontal="center" vertical="center" wrapText="1"/>
    </xf>
    <xf numFmtId="10" fontId="145" fillId="2" borderId="148" xfId="2" applyNumberFormat="1" applyFont="1" applyFill="1" applyBorder="1" applyAlignment="1">
      <alignment horizontal="center" vertical="center"/>
    </xf>
    <xf numFmtId="0" fontId="312" fillId="0" borderId="104" xfId="0" applyFont="1" applyBorder="1" applyAlignment="1">
      <alignment horizontal="center" vertical="center"/>
    </xf>
    <xf numFmtId="168" fontId="264" fillId="0" borderId="0" xfId="5" applyAlignment="1">
      <alignment vertical="center"/>
    </xf>
    <xf numFmtId="0" fontId="312" fillId="0" borderId="13" xfId="4" applyFont="1" applyBorder="1" applyAlignment="1">
      <alignment horizontal="left" vertical="center" wrapText="1"/>
    </xf>
    <xf numFmtId="170" fontId="264" fillId="0" borderId="0" xfId="44117" applyNumberFormat="1" applyAlignment="1">
      <alignment vertical="center"/>
    </xf>
    <xf numFmtId="167" fontId="264" fillId="0" borderId="107" xfId="4" applyNumberFormat="1" applyBorder="1" applyAlignment="1">
      <alignment vertical="center"/>
    </xf>
    <xf numFmtId="0" fontId="0" fillId="0" borderId="100" xfId="0" applyBorder="1" applyAlignment="1">
      <alignment horizontal="centerContinuous"/>
    </xf>
    <xf numFmtId="0" fontId="0" fillId="0" borderId="106" xfId="0" applyBorder="1" applyAlignment="1">
      <alignment horizontal="center" vertical="center" wrapText="1"/>
    </xf>
    <xf numFmtId="0" fontId="0" fillId="0" borderId="100" xfId="0" applyBorder="1" applyAlignment="1">
      <alignment horizontal="center" vertical="center" wrapText="1"/>
    </xf>
    <xf numFmtId="0" fontId="268" fillId="0" borderId="100" xfId="0" applyFont="1" applyBorder="1" applyAlignment="1">
      <alignment horizontal="center"/>
    </xf>
    <xf numFmtId="0" fontId="282" fillId="0" borderId="19" xfId="0" applyFont="1" applyBorder="1" applyAlignment="1">
      <alignment horizontal="center" vertical="center" wrapText="1"/>
    </xf>
    <xf numFmtId="0" fontId="282" fillId="0" borderId="151" xfId="0" applyFont="1" applyBorder="1" applyAlignment="1">
      <alignment horizontal="center" vertical="center" wrapText="1"/>
    </xf>
    <xf numFmtId="218" fontId="0" fillId="0" borderId="116" xfId="44360" applyNumberFormat="1" applyFont="1" applyBorder="1"/>
    <xf numFmtId="218" fontId="0" fillId="0" borderId="110" xfId="44360" applyNumberFormat="1" applyFont="1" applyBorder="1"/>
    <xf numFmtId="218" fontId="0" fillId="0" borderId="111" xfId="44360" applyNumberFormat="1" applyFont="1" applyBorder="1"/>
    <xf numFmtId="218" fontId="0" fillId="0" borderId="115" xfId="44360" applyNumberFormat="1" applyFont="1" applyBorder="1"/>
    <xf numFmtId="218" fontId="0" fillId="0" borderId="119" xfId="44360" applyNumberFormat="1" applyFont="1" applyBorder="1"/>
    <xf numFmtId="181" fontId="281" fillId="0" borderId="153" xfId="0" applyNumberFormat="1" applyFont="1" applyBorder="1" applyAlignment="1">
      <alignment horizontal="left" vertical="center" wrapText="1"/>
    </xf>
    <xf numFmtId="183" fontId="281" fillId="0" borderId="153" xfId="1" applyNumberFormat="1" applyFont="1" applyFill="1" applyBorder="1" applyAlignment="1">
      <alignment horizontal="center" vertical="center" wrapText="1"/>
    </xf>
    <xf numFmtId="181" fontId="281" fillId="0" borderId="152" xfId="0" applyNumberFormat="1" applyFont="1" applyBorder="1" applyAlignment="1">
      <alignment vertical="center" wrapText="1"/>
    </xf>
    <xf numFmtId="0" fontId="281" fillId="0" borderId="153" xfId="0" applyFont="1" applyBorder="1" applyAlignment="1">
      <alignment horizontal="center" vertical="center" wrapText="1"/>
    </xf>
    <xf numFmtId="183" fontId="281" fillId="0" borderId="153" xfId="0" applyNumberFormat="1" applyFont="1" applyBorder="1" applyAlignment="1">
      <alignment horizontal="center" vertical="center" wrapText="1"/>
    </xf>
    <xf numFmtId="181" fontId="281" fillId="0" borderId="148" xfId="0" applyNumberFormat="1" applyFont="1" applyBorder="1" applyAlignment="1">
      <alignment horizontal="left" vertical="center" wrapText="1"/>
    </xf>
    <xf numFmtId="3" fontId="281" fillId="0" borderId="148" xfId="1" applyNumberFormat="1" applyFont="1" applyFill="1" applyBorder="1" applyAlignment="1">
      <alignment horizontal="center" vertical="center" wrapText="1"/>
    </xf>
    <xf numFmtId="213" fontId="281" fillId="0" borderId="148" xfId="1" applyNumberFormat="1" applyFont="1" applyFill="1" applyBorder="1" applyAlignment="1">
      <alignment horizontal="center" vertical="center" wrapText="1"/>
    </xf>
    <xf numFmtId="15" fontId="281" fillId="0" borderId="148" xfId="0" applyNumberFormat="1" applyFont="1" applyBorder="1" applyAlignment="1">
      <alignment horizontal="center" vertical="center" wrapText="1"/>
    </xf>
    <xf numFmtId="9" fontId="281" fillId="0" borderId="148" xfId="0" applyNumberFormat="1" applyFont="1" applyBorder="1" applyAlignment="1">
      <alignment horizontal="center" vertical="center" wrapText="1"/>
    </xf>
    <xf numFmtId="43" fontId="287" fillId="0" borderId="0" xfId="0" applyNumberFormat="1" applyFont="1" applyAlignment="1">
      <alignment horizontal="center" wrapText="1"/>
    </xf>
    <xf numFmtId="183" fontId="281" fillId="0" borderId="148" xfId="1" applyNumberFormat="1" applyFont="1" applyFill="1" applyBorder="1" applyAlignment="1">
      <alignment horizontal="center" vertical="center" wrapText="1"/>
    </xf>
    <xf numFmtId="184" fontId="281" fillId="0" borderId="148" xfId="0" applyNumberFormat="1" applyFont="1" applyBorder="1" applyAlignment="1">
      <alignment horizontal="center" vertical="center" wrapText="1"/>
    </xf>
    <xf numFmtId="185" fontId="281" fillId="0" borderId="148" xfId="2" applyNumberFormat="1" applyFont="1" applyFill="1" applyBorder="1" applyAlignment="1">
      <alignment horizontal="center" vertical="center" wrapText="1"/>
    </xf>
    <xf numFmtId="181" fontId="281" fillId="0" borderId="155" xfId="0" applyNumberFormat="1" applyFont="1" applyBorder="1" applyAlignment="1">
      <alignment vertical="center" wrapText="1"/>
    </xf>
    <xf numFmtId="0" fontId="281" fillId="0" borderId="156" xfId="0" applyFont="1" applyBorder="1" applyAlignment="1">
      <alignment horizontal="center" vertical="center" wrapText="1"/>
    </xf>
    <xf numFmtId="183" fontId="281" fillId="0" borderId="156" xfId="0" applyNumberFormat="1" applyFont="1" applyBorder="1" applyAlignment="1">
      <alignment horizontal="center" vertical="center" wrapText="1"/>
    </xf>
    <xf numFmtId="43" fontId="0" fillId="0" borderId="0" xfId="0" applyNumberFormat="1" applyAlignment="1">
      <alignment vertical="center"/>
    </xf>
    <xf numFmtId="168" fontId="273" fillId="0" borderId="148" xfId="1" applyFont="1" applyFill="1" applyBorder="1" applyAlignment="1">
      <alignment horizontal="right" vertical="center" wrapText="1"/>
    </xf>
    <xf numFmtId="168" fontId="0" fillId="0" borderId="0" xfId="44117" applyFont="1" applyFill="1" applyAlignment="1">
      <alignment horizontal="center" vertical="center"/>
    </xf>
    <xf numFmtId="4" fontId="264" fillId="0" borderId="0" xfId="44059" applyNumberFormat="1" applyAlignment="1">
      <alignment vertical="center"/>
    </xf>
    <xf numFmtId="189" fontId="264" fillId="0" borderId="0" xfId="44059" applyNumberFormat="1" applyAlignment="1">
      <alignment vertical="center"/>
    </xf>
    <xf numFmtId="170" fontId="270" fillId="0" borderId="0" xfId="1" applyNumberFormat="1" applyFont="1" applyFill="1" applyAlignment="1">
      <alignment vertical="center"/>
    </xf>
    <xf numFmtId="181" fontId="281" fillId="0" borderId="157" xfId="0" applyNumberFormat="1" applyFont="1" applyBorder="1" applyAlignment="1">
      <alignment horizontal="left" vertical="center" wrapText="1"/>
    </xf>
    <xf numFmtId="3" fontId="281" fillId="0" borderId="157" xfId="1" applyNumberFormat="1" applyFont="1" applyFill="1" applyBorder="1" applyAlignment="1">
      <alignment horizontal="center" vertical="center" wrapText="1"/>
    </xf>
    <xf numFmtId="213" fontId="281" fillId="0" borderId="157" xfId="1" applyNumberFormat="1" applyFont="1" applyFill="1" applyBorder="1" applyAlignment="1">
      <alignment horizontal="center" vertical="center" wrapText="1"/>
    </xf>
    <xf numFmtId="15" fontId="281" fillId="0" borderId="157" xfId="0" applyNumberFormat="1" applyFont="1" applyBorder="1" applyAlignment="1">
      <alignment horizontal="center" vertical="center" wrapText="1"/>
    </xf>
    <xf numFmtId="9" fontId="281" fillId="0" borderId="157" xfId="0" applyNumberFormat="1" applyFont="1" applyBorder="1" applyAlignment="1">
      <alignment horizontal="center" vertical="center" wrapText="1"/>
    </xf>
    <xf numFmtId="0" fontId="0" fillId="0" borderId="161" xfId="0" applyBorder="1" applyAlignment="1">
      <alignment horizontal="centerContinuous" vertical="center"/>
    </xf>
    <xf numFmtId="170" fontId="311" fillId="0" borderId="100" xfId="44117" applyNumberFormat="1" applyFont="1" applyFill="1" applyBorder="1" applyAlignment="1">
      <alignment horizontal="centerContinuous" vertical="center" wrapText="1"/>
    </xf>
    <xf numFmtId="170" fontId="311" fillId="0" borderId="100" xfId="44117" applyNumberFormat="1" applyFont="1" applyFill="1" applyBorder="1" applyAlignment="1">
      <alignment horizontal="center" vertical="center" wrapText="1"/>
    </xf>
    <xf numFmtId="170" fontId="0" fillId="0" borderId="158" xfId="44117" applyNumberFormat="1" applyFont="1" applyFill="1" applyBorder="1" applyAlignment="1">
      <alignment vertical="center"/>
    </xf>
    <xf numFmtId="4" fontId="0" fillId="0" borderId="158" xfId="0" applyNumberFormat="1" applyBorder="1" applyAlignment="1">
      <alignment vertical="center"/>
    </xf>
    <xf numFmtId="170" fontId="0" fillId="0" borderId="158" xfId="0" applyNumberFormat="1" applyBorder="1" applyAlignment="1">
      <alignment vertical="center"/>
    </xf>
    <xf numFmtId="9" fontId="0" fillId="0" borderId="100" xfId="8801" applyFont="1" applyFill="1" applyBorder="1" applyAlignment="1">
      <alignment horizontal="center" vertical="center"/>
    </xf>
    <xf numFmtId="170" fontId="312" fillId="0" borderId="158" xfId="44117" applyNumberFormat="1" applyFont="1" applyFill="1" applyBorder="1" applyAlignment="1">
      <alignment vertical="center"/>
    </xf>
    <xf numFmtId="4" fontId="312" fillId="0" borderId="158" xfId="0" applyNumberFormat="1" applyFont="1" applyBorder="1" applyAlignment="1">
      <alignment vertical="center"/>
    </xf>
    <xf numFmtId="9" fontId="312" fillId="0" borderId="100" xfId="8801" applyFont="1" applyFill="1" applyBorder="1" applyAlignment="1">
      <alignment horizontal="center" vertical="center"/>
    </xf>
    <xf numFmtId="0" fontId="0" fillId="0" borderId="158" xfId="0" applyBorder="1" applyAlignment="1">
      <alignment vertical="center"/>
    </xf>
    <xf numFmtId="170" fontId="264" fillId="0" borderId="158" xfId="44117" applyNumberFormat="1" applyFill="1" applyBorder="1" applyAlignment="1">
      <alignment vertical="center"/>
    </xf>
    <xf numFmtId="0" fontId="264" fillId="0" borderId="158" xfId="0" applyFont="1" applyBorder="1" applyAlignment="1">
      <alignment vertical="center"/>
    </xf>
    <xf numFmtId="170" fontId="264" fillId="0" borderId="3" xfId="44117" applyNumberFormat="1" applyFill="1" applyBorder="1" applyAlignment="1">
      <alignment vertical="center"/>
    </xf>
    <xf numFmtId="170" fontId="312" fillId="0" borderId="35" xfId="44117" applyNumberFormat="1" applyFont="1" applyFill="1" applyBorder="1" applyAlignment="1">
      <alignment horizontal="center" vertical="center"/>
    </xf>
    <xf numFmtId="170" fontId="312" fillId="0" borderId="160" xfId="44117" applyNumberFormat="1" applyFont="1" applyFill="1" applyBorder="1" applyAlignment="1">
      <alignment horizontal="center" vertical="center"/>
    </xf>
    <xf numFmtId="4" fontId="312" fillId="0" borderId="160" xfId="0" applyNumberFormat="1" applyFont="1" applyBorder="1" applyAlignment="1">
      <alignment vertical="center"/>
    </xf>
    <xf numFmtId="170" fontId="0" fillId="0" borderId="0" xfId="44117" applyNumberFormat="1" applyFont="1" applyFill="1" applyAlignment="1">
      <alignment vertical="center"/>
    </xf>
    <xf numFmtId="168" fontId="264" fillId="0" borderId="0" xfId="44117" applyFill="1" applyAlignment="1">
      <alignment horizontal="right" vertical="center"/>
    </xf>
    <xf numFmtId="170" fontId="0" fillId="0" borderId="0" xfId="44117" applyNumberFormat="1" applyFont="1" applyFill="1" applyAlignment="1">
      <alignment horizontal="right" vertical="center"/>
    </xf>
    <xf numFmtId="170" fontId="312" fillId="0" borderId="14" xfId="44117" applyNumberFormat="1" applyFont="1" applyFill="1" applyBorder="1" applyAlignment="1">
      <alignment horizontal="center" vertical="center"/>
    </xf>
    <xf numFmtId="9" fontId="312" fillId="0" borderId="14" xfId="8801" applyFont="1" applyFill="1" applyBorder="1" applyAlignment="1">
      <alignment horizontal="center" vertical="center"/>
    </xf>
    <xf numFmtId="9" fontId="264" fillId="0" borderId="0" xfId="8801" applyFill="1" applyAlignment="1">
      <alignment horizontal="right" vertical="center"/>
    </xf>
    <xf numFmtId="170" fontId="311" fillId="0" borderId="100" xfId="5" applyNumberFormat="1" applyFont="1" applyFill="1" applyBorder="1" applyAlignment="1">
      <alignment horizontal="center" vertical="center" wrapText="1"/>
    </xf>
    <xf numFmtId="170" fontId="264" fillId="0" borderId="158" xfId="5" applyNumberFormat="1" applyFill="1" applyBorder="1" applyAlignment="1">
      <alignment vertical="center"/>
    </xf>
    <xf numFmtId="4" fontId="264" fillId="0" borderId="158" xfId="4" applyNumberFormat="1" applyBorder="1" applyAlignment="1">
      <alignment vertical="center"/>
    </xf>
    <xf numFmtId="167" fontId="264" fillId="0" borderId="158" xfId="4" applyNumberFormat="1" applyBorder="1" applyAlignment="1">
      <alignment vertical="center"/>
    </xf>
    <xf numFmtId="9" fontId="0" fillId="0" borderId="100" xfId="6" applyFont="1" applyFill="1" applyBorder="1" applyAlignment="1">
      <alignment horizontal="center" vertical="center"/>
    </xf>
    <xf numFmtId="170" fontId="312" fillId="0" borderId="158" xfId="5" applyNumberFormat="1" applyFont="1" applyFill="1" applyBorder="1" applyAlignment="1">
      <alignment vertical="center"/>
    </xf>
    <xf numFmtId="9" fontId="312" fillId="0" borderId="100"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12" fillId="0" borderId="14" xfId="5" applyNumberFormat="1" applyFont="1" applyFill="1" applyBorder="1" applyAlignment="1">
      <alignment horizontal="center" vertical="center"/>
    </xf>
    <xf numFmtId="9" fontId="312"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64" fillId="0" borderId="158" xfId="0" applyNumberFormat="1" applyFont="1" applyBorder="1" applyAlignment="1">
      <alignment vertical="center"/>
    </xf>
    <xf numFmtId="0" fontId="282" fillId="0" borderId="159" xfId="0" applyFont="1" applyBorder="1" applyAlignment="1">
      <alignment horizontal="center" vertical="center" wrapText="1"/>
    </xf>
    <xf numFmtId="0" fontId="0" fillId="0" borderId="159" xfId="0" applyBorder="1" applyAlignment="1">
      <alignment horizontal="center"/>
    </xf>
    <xf numFmtId="181" fontId="281" fillId="0" borderId="162" xfId="0" applyNumberFormat="1" applyFont="1" applyBorder="1" applyAlignment="1">
      <alignment horizontal="left" vertical="center" wrapText="1"/>
    </xf>
    <xf numFmtId="3" fontId="281" fillId="0" borderId="162" xfId="1" applyNumberFormat="1" applyFont="1" applyFill="1" applyBorder="1" applyAlignment="1">
      <alignment horizontal="center" vertical="center" wrapText="1"/>
    </xf>
    <xf numFmtId="213" fontId="281" fillId="0" borderId="162" xfId="1" applyNumberFormat="1" applyFont="1" applyFill="1" applyBorder="1" applyAlignment="1">
      <alignment horizontal="center" vertical="center" wrapText="1"/>
    </xf>
    <xf numFmtId="15" fontId="281" fillId="0" borderId="162" xfId="0" applyNumberFormat="1" applyFont="1" applyBorder="1" applyAlignment="1">
      <alignment horizontal="center" vertical="center" wrapText="1"/>
    </xf>
    <xf numFmtId="9" fontId="281" fillId="0" borderId="162" xfId="0" applyNumberFormat="1" applyFont="1" applyBorder="1" applyAlignment="1">
      <alignment horizontal="center" vertical="center" wrapText="1"/>
    </xf>
    <xf numFmtId="181" fontId="287" fillId="0" borderId="162" xfId="0" applyNumberFormat="1" applyFont="1" applyBorder="1" applyAlignment="1">
      <alignment horizontal="center" vertical="center" wrapText="1"/>
    </xf>
    <xf numFmtId="168" fontId="317" fillId="0" borderId="0" xfId="44117" applyFont="1" applyFill="1" applyAlignment="1">
      <alignment vertical="center"/>
    </xf>
    <xf numFmtId="0" fontId="270" fillId="0" borderId="162" xfId="0" applyFont="1" applyBorder="1" applyAlignment="1">
      <alignment horizontal="center" vertical="center" wrapText="1"/>
    </xf>
    <xf numFmtId="0" fontId="282" fillId="0" borderId="162" xfId="0" applyFont="1" applyBorder="1" applyAlignment="1">
      <alignment horizontal="center" vertical="center" wrapText="1"/>
    </xf>
    <xf numFmtId="0" fontId="264" fillId="0" borderId="2" xfId="44059" applyBorder="1" applyAlignment="1">
      <alignment vertical="center"/>
    </xf>
    <xf numFmtId="4" fontId="312" fillId="0" borderId="35" xfId="44059" applyNumberFormat="1" applyFont="1" applyBorder="1" applyAlignment="1">
      <alignment vertical="center"/>
    </xf>
    <xf numFmtId="0" fontId="313" fillId="0" borderId="0" xfId="44059" applyFont="1" applyAlignment="1">
      <alignment vertical="center"/>
    </xf>
    <xf numFmtId="4" fontId="313" fillId="0" borderId="0" xfId="44059" applyNumberFormat="1" applyFont="1" applyAlignment="1">
      <alignment vertical="center"/>
    </xf>
    <xf numFmtId="207" fontId="264" fillId="0" borderId="0" xfId="44059" applyNumberFormat="1" applyAlignment="1">
      <alignment vertical="center"/>
    </xf>
    <xf numFmtId="0" fontId="264" fillId="0" borderId="0" xfId="44059" applyAlignment="1">
      <alignment horizontal="right" vertical="center"/>
    </xf>
    <xf numFmtId="0" fontId="312" fillId="0" borderId="19" xfId="44059" applyFont="1" applyBorder="1" applyAlignment="1">
      <alignment horizontal="center" vertical="center"/>
    </xf>
    <xf numFmtId="4" fontId="312" fillId="0" borderId="14" xfId="44059" applyNumberFormat="1" applyFont="1" applyBorder="1" applyAlignment="1">
      <alignment vertical="center"/>
    </xf>
    <xf numFmtId="0" fontId="312" fillId="0" borderId="13" xfId="44059" applyFont="1" applyBorder="1" applyAlignment="1">
      <alignment horizontal="center" vertical="center"/>
    </xf>
    <xf numFmtId="0" fontId="312" fillId="0" borderId="18" xfId="44059" applyFont="1" applyBorder="1" applyAlignment="1">
      <alignment horizontal="center" vertical="center"/>
    </xf>
    <xf numFmtId="4" fontId="311" fillId="0" borderId="0" xfId="44059" applyNumberFormat="1" applyFont="1" applyAlignment="1">
      <alignment vertical="center"/>
    </xf>
    <xf numFmtId="0" fontId="266" fillId="0" borderId="100" xfId="44068" applyFont="1" applyBorder="1" applyAlignment="1">
      <alignment wrapText="1"/>
    </xf>
    <xf numFmtId="1" fontId="266" fillId="0" borderId="100" xfId="44068" applyNumberFormat="1" applyFont="1" applyBorder="1" applyAlignment="1">
      <alignment horizontal="center" wrapText="1"/>
    </xf>
    <xf numFmtId="213" fontId="281" fillId="0" borderId="18" xfId="1" applyNumberFormat="1" applyFont="1" applyFill="1" applyBorder="1" applyAlignment="1">
      <alignment horizontal="center" vertical="center" wrapText="1"/>
    </xf>
    <xf numFmtId="15" fontId="281" fillId="0" borderId="100" xfId="0" applyNumberFormat="1" applyFont="1" applyBorder="1" applyAlignment="1">
      <alignment horizontal="center" vertical="center" wrapText="1"/>
    </xf>
    <xf numFmtId="170" fontId="268" fillId="0" borderId="167" xfId="5" applyNumberFormat="1" applyFont="1" applyBorder="1" applyAlignment="1">
      <alignment horizontal="center" vertical="center" wrapText="1"/>
    </xf>
    <xf numFmtId="185" fontId="0" fillId="0" borderId="167" xfId="2" applyNumberFormat="1" applyFont="1" applyBorder="1" applyAlignment="1">
      <alignment vertical="center"/>
    </xf>
    <xf numFmtId="4" fontId="273" fillId="0" borderId="150" xfId="5" applyNumberFormat="1" applyFont="1" applyBorder="1" applyAlignment="1">
      <alignment vertical="center"/>
    </xf>
    <xf numFmtId="4" fontId="273" fillId="0" borderId="169" xfId="5" applyNumberFormat="1" applyFont="1" applyBorder="1" applyAlignment="1">
      <alignment vertical="center"/>
    </xf>
    <xf numFmtId="185" fontId="268" fillId="0" borderId="167" xfId="2" applyNumberFormat="1" applyFont="1" applyBorder="1" applyAlignment="1">
      <alignment vertical="center"/>
    </xf>
    <xf numFmtId="0" fontId="282" fillId="0" borderId="170" xfId="0" applyFont="1" applyBorder="1" applyAlignment="1">
      <alignment horizontal="center" vertical="center" wrapText="1"/>
    </xf>
    <xf numFmtId="0" fontId="282" fillId="0" borderId="94" xfId="0" applyFont="1" applyBorder="1" applyAlignment="1">
      <alignment horizontal="center" vertical="center" wrapText="1"/>
    </xf>
    <xf numFmtId="0" fontId="282" fillId="0" borderId="171" xfId="0" applyFont="1" applyBorder="1" applyAlignment="1">
      <alignment horizontal="center" vertical="center"/>
    </xf>
    <xf numFmtId="0" fontId="274" fillId="2" borderId="0" xfId="0" applyFont="1" applyFill="1" applyAlignment="1">
      <alignment vertical="center"/>
    </xf>
    <xf numFmtId="0" fontId="0" fillId="0" borderId="163" xfId="0" applyBorder="1" applyAlignment="1">
      <alignment horizontal="center"/>
    </xf>
    <xf numFmtId="179" fontId="270" fillId="0" borderId="31" xfId="0" applyNumberFormat="1" applyFont="1" applyBorder="1" applyAlignment="1">
      <alignment horizontal="center" vertical="center" wrapText="1"/>
    </xf>
    <xf numFmtId="0" fontId="273" fillId="0" borderId="0" xfId="44393" applyFont="1" applyAlignment="1">
      <alignment vertical="center"/>
    </xf>
    <xf numFmtId="0" fontId="273" fillId="0" borderId="0" xfId="44393" applyFont="1" applyAlignment="1">
      <alignment horizontal="center" vertical="center" wrapText="1"/>
    </xf>
    <xf numFmtId="0" fontId="274" fillId="0" borderId="0" xfId="44393" applyFont="1" applyAlignment="1">
      <alignment horizontal="center" vertical="center" wrapText="1"/>
    </xf>
    <xf numFmtId="196" fontId="273" fillId="0" borderId="0" xfId="44394" applyNumberFormat="1" applyFont="1" applyFill="1" applyBorder="1" applyAlignment="1">
      <alignment horizontal="center" vertical="center" wrapText="1"/>
    </xf>
    <xf numFmtId="14" fontId="273" fillId="0" borderId="0" xfId="44393" applyNumberFormat="1" applyFont="1" applyAlignment="1">
      <alignment horizontal="right" vertical="center" wrapText="1"/>
    </xf>
    <xf numFmtId="0" fontId="273" fillId="0" borderId="0" xfId="44395" applyFont="1" applyAlignment="1">
      <alignment horizontal="left" vertical="center" wrapText="1"/>
    </xf>
    <xf numFmtId="0" fontId="274" fillId="0" borderId="0" xfId="44393" applyFont="1" applyAlignment="1">
      <alignment vertical="center"/>
    </xf>
    <xf numFmtId="0" fontId="273" fillId="0" borderId="0" xfId="44393" applyFont="1" applyAlignment="1">
      <alignment horizontal="center" vertical="center"/>
    </xf>
    <xf numFmtId="0" fontId="274" fillId="0" borderId="0" xfId="44393" applyFont="1" applyAlignment="1">
      <alignment horizontal="center" vertical="center"/>
    </xf>
    <xf numFmtId="196" fontId="273" fillId="0" borderId="0" xfId="44393" applyNumberFormat="1" applyFont="1" applyAlignment="1">
      <alignment horizontal="center" vertical="center"/>
    </xf>
    <xf numFmtId="14" fontId="273" fillId="0" borderId="0" xfId="44393" applyNumberFormat="1" applyFont="1" applyAlignment="1">
      <alignment horizontal="right" vertical="center"/>
    </xf>
    <xf numFmtId="0" fontId="273" fillId="0" borderId="0" xfId="44393" applyFont="1" applyAlignment="1">
      <alignment horizontal="left" vertical="center" wrapText="1"/>
    </xf>
    <xf numFmtId="0" fontId="4" fillId="0" borderId="0" xfId="44393"/>
    <xf numFmtId="0" fontId="356" fillId="0" borderId="0" xfId="44393" applyFont="1"/>
    <xf numFmtId="0" fontId="287" fillId="0" borderId="0" xfId="44393" applyFont="1" applyAlignment="1">
      <alignment horizontal="center" vertical="center" wrapText="1"/>
    </xf>
    <xf numFmtId="0" fontId="281" fillId="0" borderId="0" xfId="44393" applyFont="1" applyAlignment="1">
      <alignment horizontal="center" vertical="center" wrapText="1"/>
    </xf>
    <xf numFmtId="196" fontId="281" fillId="0" borderId="0" xfId="44394" applyNumberFormat="1" applyFont="1" applyFill="1" applyBorder="1" applyAlignment="1">
      <alignment horizontal="center" vertical="center" wrapText="1"/>
    </xf>
    <xf numFmtId="196" fontId="281" fillId="0" borderId="0" xfId="44393" applyNumberFormat="1" applyFont="1" applyAlignment="1">
      <alignment horizontal="right" vertical="center" wrapText="1"/>
    </xf>
    <xf numFmtId="196" fontId="281" fillId="0" borderId="0" xfId="44395" applyNumberFormat="1" applyFont="1" applyAlignment="1">
      <alignment horizontal="left" vertical="center" wrapText="1"/>
    </xf>
    <xf numFmtId="14" fontId="281" fillId="0" borderId="0" xfId="44393" applyNumberFormat="1" applyFont="1" applyAlignment="1">
      <alignment horizontal="center" vertical="center"/>
    </xf>
    <xf numFmtId="0" fontId="281" fillId="0" borderId="0" xfId="44393" applyFont="1" applyAlignment="1">
      <alignment vertical="center"/>
    </xf>
    <xf numFmtId="0" fontId="287" fillId="0" borderId="0" xfId="44393" applyFont="1" applyAlignment="1">
      <alignment horizontal="center" vertical="center"/>
    </xf>
    <xf numFmtId="0" fontId="281" fillId="0" borderId="0" xfId="44393" applyFont="1" applyAlignment="1">
      <alignment horizontal="center" vertical="center"/>
    </xf>
    <xf numFmtId="196" fontId="281" fillId="0" borderId="0" xfId="44393" applyNumberFormat="1" applyFont="1" applyAlignment="1">
      <alignment horizontal="center" vertical="center"/>
    </xf>
    <xf numFmtId="196" fontId="281" fillId="0" borderId="0" xfId="44393" applyNumberFormat="1" applyFont="1" applyAlignment="1">
      <alignment horizontal="right" vertical="center"/>
    </xf>
    <xf numFmtId="196" fontId="281" fillId="0" borderId="0" xfId="44393" applyNumberFormat="1" applyFont="1" applyAlignment="1">
      <alignment horizontal="left" vertical="center" wrapText="1"/>
    </xf>
    <xf numFmtId="0" fontId="380" fillId="0" borderId="0" xfId="0" applyFont="1"/>
    <xf numFmtId="0" fontId="0" fillId="0" borderId="100" xfId="0" applyBorder="1" applyAlignment="1">
      <alignment horizontal="center"/>
    </xf>
    <xf numFmtId="220" fontId="0" fillId="0" borderId="100" xfId="44360" applyNumberFormat="1" applyFont="1" applyBorder="1"/>
    <xf numFmtId="219" fontId="0" fillId="0" borderId="100" xfId="44361" applyNumberFormat="1" applyFont="1" applyBorder="1"/>
    <xf numFmtId="218" fontId="0" fillId="0" borderId="100" xfId="1" applyNumberFormat="1" applyFont="1" applyBorder="1" applyAlignment="1">
      <alignment horizontal="center" vertical="center" wrapText="1"/>
    </xf>
    <xf numFmtId="0" fontId="0" fillId="0" borderId="100" xfId="0" applyBorder="1"/>
    <xf numFmtId="3" fontId="268" fillId="0" borderId="167" xfId="5" applyNumberFormat="1" applyFont="1" applyBorder="1" applyAlignment="1">
      <alignment vertical="center"/>
    </xf>
    <xf numFmtId="3" fontId="361" fillId="0" borderId="167" xfId="5" applyNumberFormat="1" applyFont="1" applyBorder="1" applyAlignment="1">
      <alignment vertical="center"/>
    </xf>
    <xf numFmtId="3" fontId="0" fillId="0" borderId="167" xfId="5" applyNumberFormat="1" applyFont="1" applyBorder="1" applyAlignment="1">
      <alignment vertical="center"/>
    </xf>
    <xf numFmtId="167" fontId="311" fillId="0" borderId="104" xfId="4" applyNumberFormat="1" applyFont="1" applyBorder="1" applyAlignment="1">
      <alignment vertical="center"/>
    </xf>
    <xf numFmtId="167" fontId="311" fillId="0" borderId="105" xfId="4" applyNumberFormat="1" applyFont="1" applyBorder="1" applyAlignment="1">
      <alignment vertical="center"/>
    </xf>
    <xf numFmtId="167" fontId="311" fillId="0" borderId="106" xfId="4" applyNumberFormat="1" applyFont="1" applyBorder="1" applyAlignment="1">
      <alignment vertical="center"/>
    </xf>
    <xf numFmtId="0" fontId="355" fillId="2" borderId="0" xfId="0" applyFont="1" applyFill="1" applyAlignment="1">
      <alignment horizontal="left"/>
    </xf>
    <xf numFmtId="222" fontId="312" fillId="0" borderId="18" xfId="44117" applyNumberFormat="1" applyFont="1" applyFill="1" applyBorder="1" applyAlignment="1">
      <alignment vertical="center"/>
    </xf>
    <xf numFmtId="222" fontId="312" fillId="0" borderId="2" xfId="44117" applyNumberFormat="1" applyFont="1" applyFill="1" applyBorder="1" applyAlignment="1">
      <alignment vertical="center"/>
    </xf>
    <xf numFmtId="222" fontId="0" fillId="0" borderId="0" xfId="44117" applyNumberFormat="1" applyFont="1" applyFill="1" applyAlignment="1">
      <alignment vertical="center"/>
    </xf>
    <xf numFmtId="222" fontId="312" fillId="0" borderId="35" xfId="44117" applyNumberFormat="1" applyFont="1" applyFill="1" applyBorder="1" applyAlignment="1">
      <alignment vertical="center"/>
    </xf>
    <xf numFmtId="222" fontId="379" fillId="0" borderId="0" xfId="44117" applyNumberFormat="1" applyFont="1" applyFill="1" applyAlignment="1">
      <alignment vertical="center"/>
    </xf>
    <xf numFmtId="222" fontId="312" fillId="0" borderId="14" xfId="44117" applyNumberFormat="1" applyFont="1" applyFill="1" applyBorder="1" applyAlignment="1">
      <alignment vertical="center"/>
    </xf>
    <xf numFmtId="222" fontId="312" fillId="0" borderId="15" xfId="44117" applyNumberFormat="1" applyFont="1" applyFill="1" applyBorder="1" applyAlignment="1">
      <alignment vertical="center"/>
    </xf>
    <xf numFmtId="0" fontId="264" fillId="0" borderId="100" xfId="44059" applyBorder="1" applyAlignment="1">
      <alignment vertical="center"/>
    </xf>
    <xf numFmtId="0" fontId="311" fillId="2" borderId="0" xfId="44059" applyFont="1" applyFill="1" applyAlignment="1">
      <alignment vertical="center"/>
    </xf>
    <xf numFmtId="0" fontId="3" fillId="0" borderId="0" xfId="44397"/>
    <xf numFmtId="4" fontId="312" fillId="35" borderId="14" xfId="0" applyNumberFormat="1" applyFont="1" applyFill="1" applyBorder="1" applyAlignment="1">
      <alignment vertical="center"/>
    </xf>
    <xf numFmtId="0" fontId="268" fillId="0" borderId="100" xfId="44153" applyFont="1" applyBorder="1"/>
    <xf numFmtId="0" fontId="62" fillId="0" borderId="100" xfId="44153" applyBorder="1" applyAlignment="1">
      <alignment horizontal="center"/>
    </xf>
    <xf numFmtId="0" fontId="76" fillId="2" borderId="3" xfId="44101" applyFill="1" applyBorder="1"/>
    <xf numFmtId="0" fontId="268" fillId="0" borderId="100" xfId="44153" applyFont="1" applyBorder="1" applyAlignment="1">
      <alignment horizontal="center"/>
    </xf>
    <xf numFmtId="0" fontId="270" fillId="0" borderId="100" xfId="44153" applyFont="1" applyBorder="1" applyAlignment="1">
      <alignment vertical="center"/>
    </xf>
    <xf numFmtId="0" fontId="62" fillId="0" borderId="100" xfId="44153" applyBorder="1"/>
    <xf numFmtId="0" fontId="268" fillId="0" borderId="100" xfId="44153" applyFont="1" applyBorder="1" applyAlignment="1">
      <alignment horizontal="center" vertical="center" wrapText="1"/>
    </xf>
    <xf numFmtId="0" fontId="268" fillId="0" borderId="100" xfId="44153" applyFont="1" applyBorder="1" applyAlignment="1">
      <alignment horizontal="center" wrapText="1"/>
    </xf>
    <xf numFmtId="1" fontId="62" fillId="0" borderId="100" xfId="44153" applyNumberFormat="1" applyBorder="1" applyAlignment="1">
      <alignment horizontal="center"/>
    </xf>
    <xf numFmtId="0" fontId="282" fillId="0" borderId="100" xfId="44153" applyFont="1" applyBorder="1" applyAlignment="1">
      <alignment horizontal="center" vertical="center"/>
    </xf>
    <xf numFmtId="0" fontId="270" fillId="0" borderId="100" xfId="44153" applyFont="1" applyBorder="1" applyAlignment="1">
      <alignment horizontal="center" vertical="center"/>
    </xf>
    <xf numFmtId="0" fontId="274" fillId="0" borderId="100" xfId="0" applyFont="1" applyBorder="1" applyAlignment="1">
      <alignment horizontal="center" vertical="center" wrapText="1"/>
    </xf>
    <xf numFmtId="0" fontId="282" fillId="0" borderId="100" xfId="0" applyFont="1" applyBorder="1" applyAlignment="1">
      <alignment horizontal="center" vertical="center" wrapText="1"/>
    </xf>
    <xf numFmtId="0" fontId="273" fillId="0" borderId="100" xfId="0" applyFont="1" applyBorder="1" applyAlignment="1">
      <alignment horizontal="center" vertical="center" wrapText="1"/>
    </xf>
    <xf numFmtId="198" fontId="273" fillId="0" borderId="100" xfId="0" applyNumberFormat="1" applyFont="1" applyBorder="1" applyAlignment="1">
      <alignment horizontal="center" vertical="center"/>
    </xf>
    <xf numFmtId="9" fontId="270" fillId="0" borderId="100" xfId="2" applyFont="1" applyFill="1" applyBorder="1" applyAlignment="1">
      <alignment horizontal="center" vertical="center" wrapText="1"/>
    </xf>
    <xf numFmtId="4" fontId="264" fillId="0" borderId="100" xfId="0" applyNumberFormat="1" applyFont="1" applyBorder="1" applyAlignment="1">
      <alignment vertical="center" wrapText="1"/>
    </xf>
    <xf numFmtId="168" fontId="264" fillId="0" borderId="100" xfId="44117" applyBorder="1" applyAlignment="1">
      <alignment vertical="center"/>
    </xf>
    <xf numFmtId="9" fontId="264" fillId="0" borderId="100" xfId="8801" applyBorder="1" applyAlignment="1">
      <alignment horizontal="center" vertical="center"/>
    </xf>
    <xf numFmtId="0" fontId="319" fillId="0" borderId="100" xfId="0" applyFont="1" applyBorder="1" applyAlignment="1">
      <alignment horizontal="center" vertical="center"/>
    </xf>
    <xf numFmtId="0" fontId="311" fillId="0" borderId="100" xfId="0" applyFont="1" applyBorder="1" applyAlignment="1">
      <alignment horizontal="center" vertical="center"/>
    </xf>
    <xf numFmtId="0" fontId="264" fillId="0" borderId="100" xfId="0" applyFont="1" applyBorder="1" applyAlignment="1">
      <alignment vertical="center" wrapText="1"/>
    </xf>
    <xf numFmtId="168" fontId="319" fillId="0" borderId="100" xfId="44117" applyFont="1" applyBorder="1" applyAlignment="1">
      <alignment vertical="center"/>
    </xf>
    <xf numFmtId="168" fontId="311" fillId="0" borderId="100" xfId="44117" applyFont="1" applyBorder="1" applyAlignment="1">
      <alignment vertical="center"/>
    </xf>
    <xf numFmtId="173" fontId="319" fillId="0" borderId="100"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204" fontId="311" fillId="0" borderId="35" xfId="44059" applyNumberFormat="1" applyFont="1" applyBorder="1" applyAlignment="1">
      <alignment vertical="center"/>
    </xf>
    <xf numFmtId="204" fontId="311" fillId="0" borderId="2" xfId="44059" applyNumberFormat="1" applyFont="1" applyBorder="1" applyAlignment="1">
      <alignment vertical="center"/>
    </xf>
    <xf numFmtId="223" fontId="264" fillId="0" borderId="100" xfId="44059" applyNumberFormat="1" applyBorder="1" applyAlignment="1">
      <alignment vertical="center"/>
    </xf>
    <xf numFmtId="9" fontId="264" fillId="0" borderId="100" xfId="8801" applyFont="1" applyBorder="1" applyAlignment="1">
      <alignment horizontal="center" vertical="center"/>
    </xf>
    <xf numFmtId="167" fontId="264" fillId="0" borderId="100" xfId="44059" applyNumberFormat="1" applyBorder="1" applyAlignment="1">
      <alignment horizontal="left" vertical="center"/>
    </xf>
    <xf numFmtId="168" fontId="0" fillId="0" borderId="100" xfId="44117" applyFont="1" applyBorder="1" applyAlignment="1">
      <alignment horizontal="center" vertical="center"/>
    </xf>
    <xf numFmtId="9" fontId="0" fillId="0" borderId="100" xfId="8801" applyFont="1" applyBorder="1" applyAlignment="1">
      <alignment vertical="center"/>
    </xf>
    <xf numFmtId="49" fontId="264" fillId="0" borderId="100" xfId="44059" applyNumberFormat="1" applyBorder="1" applyAlignment="1">
      <alignment horizontal="left" vertical="center"/>
    </xf>
    <xf numFmtId="0" fontId="264" fillId="0" borderId="100" xfId="44059" applyBorder="1" applyAlignment="1">
      <alignment horizontal="left" vertical="center"/>
    </xf>
    <xf numFmtId="223" fontId="0" fillId="0" borderId="100" xfId="44117" applyNumberFormat="1" applyFont="1" applyBorder="1" applyAlignment="1">
      <alignment vertical="center"/>
    </xf>
    <xf numFmtId="0" fontId="381" fillId="0" borderId="0" xfId="44059" applyFont="1" applyAlignment="1">
      <alignment vertical="center"/>
    </xf>
    <xf numFmtId="9" fontId="264" fillId="0" borderId="0" xfId="8801" applyFont="1" applyAlignment="1">
      <alignment vertical="center"/>
    </xf>
    <xf numFmtId="43" fontId="264" fillId="0" borderId="0" xfId="44059" applyNumberFormat="1" applyAlignment="1">
      <alignment vertical="center"/>
    </xf>
    <xf numFmtId="204" fontId="311" fillId="2" borderId="100" xfId="44059" applyNumberFormat="1" applyFont="1" applyFill="1" applyBorder="1" applyAlignment="1">
      <alignment horizontal="center" vertical="center" wrapText="1"/>
    </xf>
    <xf numFmtId="168" fontId="311" fillId="2" borderId="100" xfId="44117" applyFont="1" applyFill="1" applyBorder="1" applyAlignment="1">
      <alignment horizontal="center" vertical="center" wrapText="1"/>
    </xf>
    <xf numFmtId="9" fontId="311" fillId="2" borderId="100" xfId="8801" applyFont="1" applyFill="1" applyBorder="1" applyAlignment="1">
      <alignment horizontal="center" vertical="center" wrapText="1"/>
    </xf>
    <xf numFmtId="9" fontId="311" fillId="2" borderId="100" xfId="8801" applyFont="1" applyFill="1" applyBorder="1" applyAlignment="1">
      <alignment horizontal="center" vertical="center"/>
    </xf>
    <xf numFmtId="49" fontId="264" fillId="2" borderId="100" xfId="44059" applyNumberFormat="1" applyFill="1" applyBorder="1" applyAlignment="1">
      <alignment vertical="center"/>
    </xf>
    <xf numFmtId="223" fontId="264" fillId="2" borderId="100" xfId="44059" applyNumberFormat="1" applyFill="1" applyBorder="1" applyAlignment="1">
      <alignment vertical="center"/>
    </xf>
    <xf numFmtId="9" fontId="264" fillId="2" borderId="100" xfId="8801" applyFont="1" applyFill="1" applyBorder="1" applyAlignment="1">
      <alignment horizontal="center" vertical="center"/>
    </xf>
    <xf numFmtId="223" fontId="264" fillId="2" borderId="100" xfId="44059" applyNumberFormat="1" applyFill="1" applyBorder="1" applyAlignment="1">
      <alignment horizontal="center" vertical="center"/>
    </xf>
    <xf numFmtId="223" fontId="264" fillId="2" borderId="100" xfId="44059" applyNumberFormat="1" applyFill="1" applyBorder="1" applyAlignment="1">
      <alignment horizontal="right" vertical="center"/>
    </xf>
    <xf numFmtId="167" fontId="311" fillId="2" borderId="100" xfId="44059" applyNumberFormat="1" applyFont="1" applyFill="1" applyBorder="1" applyAlignment="1">
      <alignment horizontal="center" vertical="center" wrapText="1"/>
    </xf>
    <xf numFmtId="223" fontId="311" fillId="2" borderId="100" xfId="44059" applyNumberFormat="1" applyFont="1" applyFill="1" applyBorder="1" applyAlignment="1">
      <alignment vertical="center"/>
    </xf>
    <xf numFmtId="49" fontId="311" fillId="2" borderId="57" xfId="44059" applyNumberFormat="1" applyFont="1" applyFill="1" applyBorder="1" applyAlignment="1">
      <alignment horizontal="center" vertical="center"/>
    </xf>
    <xf numFmtId="223" fontId="311" fillId="2" borderId="57" xfId="44059" applyNumberFormat="1" applyFont="1" applyFill="1" applyBorder="1" applyAlignment="1">
      <alignment vertical="center"/>
    </xf>
    <xf numFmtId="9" fontId="311" fillId="2" borderId="57" xfId="8801" applyFont="1" applyFill="1" applyBorder="1" applyAlignment="1">
      <alignment horizontal="center" vertical="center"/>
    </xf>
    <xf numFmtId="0" fontId="264" fillId="2" borderId="0" xfId="44059" applyFill="1" applyAlignment="1">
      <alignment vertical="center"/>
    </xf>
    <xf numFmtId="0" fontId="268" fillId="0" borderId="0" xfId="44087" applyFont="1" applyAlignment="1">
      <alignment horizontal="center"/>
    </xf>
    <xf numFmtId="0" fontId="270" fillId="0" borderId="167" xfId="0" applyFont="1" applyBorder="1" applyAlignment="1">
      <alignment horizontal="center" vertical="center" wrapText="1"/>
    </xf>
    <xf numFmtId="203" fontId="273" fillId="0" borderId="1" xfId="43894" applyNumberFormat="1" applyFont="1" applyBorder="1" applyAlignment="1">
      <alignment horizontal="center" vertical="center"/>
    </xf>
    <xf numFmtId="203" fontId="274" fillId="0" borderId="1" xfId="43894" applyNumberFormat="1" applyFont="1" applyBorder="1" applyAlignment="1">
      <alignment horizontal="center" vertical="center"/>
    </xf>
    <xf numFmtId="167" fontId="2" fillId="0" borderId="1" xfId="35088" applyNumberFormat="1" applyFont="1" applyFill="1" applyBorder="1" applyAlignment="1">
      <alignment vertical="center"/>
    </xf>
    <xf numFmtId="173" fontId="270" fillId="0" borderId="167" xfId="2" applyNumberFormat="1" applyFont="1" applyFill="1" applyBorder="1" applyAlignment="1">
      <alignment horizontal="center" vertical="center" wrapText="1"/>
    </xf>
    <xf numFmtId="1" fontId="270" fillId="0" borderId="167" xfId="0" applyNumberFormat="1" applyFont="1" applyBorder="1" applyAlignment="1">
      <alignment horizontal="center" vertical="center" wrapText="1"/>
    </xf>
    <xf numFmtId="0" fontId="311" fillId="0" borderId="167" xfId="44059" applyFont="1" applyBorder="1" applyAlignment="1">
      <alignment horizontal="center" vertical="center" wrapText="1"/>
    </xf>
    <xf numFmtId="0" fontId="311" fillId="0" borderId="167" xfId="44059" applyFont="1" applyBorder="1" applyAlignment="1">
      <alignment horizontal="centerContinuous" vertical="center" wrapText="1"/>
    </xf>
    <xf numFmtId="0" fontId="264" fillId="0" borderId="165" xfId="44059" applyBorder="1" applyAlignment="1">
      <alignment horizontal="centerContinuous" vertical="center" wrapText="1"/>
    </xf>
    <xf numFmtId="0" fontId="264" fillId="0" borderId="166" xfId="44059" applyBorder="1" applyAlignment="1">
      <alignment horizontal="centerContinuous" vertical="center" wrapText="1"/>
    </xf>
    <xf numFmtId="0" fontId="264" fillId="0" borderId="165" xfId="44059" applyBorder="1" applyAlignment="1">
      <alignment horizontal="centerContinuous" vertical="center"/>
    </xf>
    <xf numFmtId="0" fontId="264" fillId="0" borderId="166" xfId="44059" applyBorder="1" applyAlignment="1">
      <alignment horizontal="centerContinuous" vertical="center"/>
    </xf>
    <xf numFmtId="0" fontId="311" fillId="0" borderId="176" xfId="44059" applyFont="1" applyBorder="1" applyAlignment="1">
      <alignment horizontal="center" vertical="center" wrapText="1"/>
    </xf>
    <xf numFmtId="168" fontId="311" fillId="0" borderId="176" xfId="44117" applyFont="1" applyFill="1" applyBorder="1" applyAlignment="1">
      <alignment horizontal="center" vertical="center" wrapText="1"/>
    </xf>
    <xf numFmtId="4" fontId="311" fillId="0" borderId="176" xfId="44059" applyNumberFormat="1" applyFont="1" applyBorder="1" applyAlignment="1">
      <alignment horizontal="center" vertical="center" wrapText="1"/>
    </xf>
    <xf numFmtId="167" fontId="264" fillId="0" borderId="167" xfId="44059" applyNumberFormat="1" applyBorder="1" applyAlignment="1">
      <alignment vertical="center"/>
    </xf>
    <xf numFmtId="4" fontId="264" fillId="0" borderId="172" xfId="44059" applyNumberFormat="1" applyBorder="1" applyAlignment="1">
      <alignment vertical="center"/>
    </xf>
    <xf numFmtId="222" fontId="0" fillId="0" borderId="167" xfId="44117" applyNumberFormat="1" applyFont="1" applyFill="1" applyBorder="1" applyAlignment="1">
      <alignment vertical="center"/>
    </xf>
    <xf numFmtId="0" fontId="264" fillId="0" borderId="167" xfId="4" applyBorder="1" applyAlignment="1">
      <alignment vertical="center"/>
    </xf>
    <xf numFmtId="4" fontId="264" fillId="0" borderId="35" xfId="44059" applyNumberFormat="1" applyBorder="1" applyAlignment="1">
      <alignment vertical="center"/>
    </xf>
    <xf numFmtId="0" fontId="312" fillId="0" borderId="167" xfId="44059" applyFont="1" applyBorder="1" applyAlignment="1">
      <alignment horizontal="center" vertical="center"/>
    </xf>
    <xf numFmtId="4" fontId="264" fillId="0" borderId="176" xfId="44059" applyNumberFormat="1" applyBorder="1" applyAlignment="1">
      <alignment vertical="center"/>
    </xf>
    <xf numFmtId="222" fontId="264" fillId="0" borderId="165" xfId="44117" applyNumberFormat="1" applyFill="1" applyBorder="1" applyAlignment="1">
      <alignment vertical="center"/>
    </xf>
    <xf numFmtId="222" fontId="311" fillId="0" borderId="167" xfId="44117" applyNumberFormat="1" applyFont="1" applyFill="1" applyBorder="1" applyAlignment="1">
      <alignment horizontal="center" vertical="center" wrapText="1"/>
    </xf>
    <xf numFmtId="0" fontId="264" fillId="0" borderId="176" xfId="44059" applyBorder="1" applyAlignment="1">
      <alignment vertical="center"/>
    </xf>
    <xf numFmtId="167" fontId="264" fillId="0" borderId="177" xfId="44059" applyNumberFormat="1" applyBorder="1" applyAlignment="1">
      <alignment vertical="center"/>
    </xf>
    <xf numFmtId="167" fontId="264" fillId="0" borderId="0" xfId="44059" applyNumberFormat="1" applyAlignment="1">
      <alignment vertical="center"/>
    </xf>
    <xf numFmtId="4" fontId="264" fillId="0" borderId="165" xfId="44059" applyNumberFormat="1" applyBorder="1" applyAlignment="1">
      <alignment vertical="center"/>
    </xf>
    <xf numFmtId="168" fontId="379" fillId="0" borderId="0" xfId="44117" applyFont="1" applyFill="1" applyAlignment="1">
      <alignment horizontal="right" vertical="center"/>
    </xf>
    <xf numFmtId="168" fontId="0" fillId="0" borderId="176" xfId="44117" applyFont="1" applyFill="1" applyBorder="1" applyAlignment="1">
      <alignment vertical="center"/>
    </xf>
    <xf numFmtId="4" fontId="312" fillId="0" borderId="165" xfId="44059" applyNumberFormat="1" applyFont="1" applyBorder="1" applyAlignment="1">
      <alignment vertical="center"/>
    </xf>
    <xf numFmtId="222" fontId="312" fillId="0" borderId="165" xfId="44117" applyNumberFormat="1" applyFont="1" applyFill="1" applyBorder="1" applyAlignment="1">
      <alignment vertical="center"/>
    </xf>
    <xf numFmtId="222" fontId="312" fillId="0" borderId="167" xfId="44117" applyNumberFormat="1" applyFont="1" applyFill="1" applyBorder="1" applyAlignment="1">
      <alignment vertical="center"/>
    </xf>
    <xf numFmtId="9" fontId="0" fillId="0" borderId="176" xfId="8801" applyFont="1" applyFill="1" applyBorder="1" applyAlignment="1">
      <alignment vertical="center"/>
    </xf>
    <xf numFmtId="49" fontId="311" fillId="0" borderId="167" xfId="44059" applyNumberFormat="1" applyFont="1" applyBorder="1" applyAlignment="1">
      <alignment horizontal="center" vertical="center" wrapText="1"/>
    </xf>
    <xf numFmtId="0" fontId="264" fillId="0" borderId="167" xfId="44059" applyBorder="1" applyAlignment="1">
      <alignment vertical="center"/>
    </xf>
    <xf numFmtId="167" fontId="264" fillId="0" borderId="178" xfId="44059" applyNumberFormat="1" applyBorder="1" applyAlignment="1">
      <alignment vertical="center"/>
    </xf>
    <xf numFmtId="4" fontId="264" fillId="0" borderId="179" xfId="44059" applyNumberFormat="1" applyBorder="1" applyAlignment="1">
      <alignment vertical="center"/>
    </xf>
    <xf numFmtId="0" fontId="264" fillId="0" borderId="180" xfId="44059" applyBorder="1" applyAlignment="1">
      <alignment vertical="center"/>
    </xf>
    <xf numFmtId="0" fontId="311" fillId="0" borderId="180" xfId="44059" applyFont="1" applyBorder="1" applyAlignment="1">
      <alignment horizontal="center" vertical="center" wrapText="1"/>
    </xf>
    <xf numFmtId="49" fontId="311" fillId="0" borderId="180" xfId="44059" applyNumberFormat="1" applyFont="1" applyBorder="1" applyAlignment="1">
      <alignment horizontal="center" vertical="center" wrapText="1"/>
    </xf>
    <xf numFmtId="0" fontId="1" fillId="0" borderId="0" xfId="44407" applyAlignment="1">
      <alignment horizontal="centerContinuous"/>
    </xf>
    <xf numFmtId="0" fontId="1" fillId="0" borderId="0" xfId="44407"/>
    <xf numFmtId="167" fontId="317" fillId="0" borderId="175" xfId="78" applyNumberFormat="1" applyFont="1" applyBorder="1" applyAlignment="1">
      <alignment horizontal="center" vertical="center"/>
    </xf>
    <xf numFmtId="211" fontId="317" fillId="0" borderId="175" xfId="78" applyNumberFormat="1" applyFont="1" applyBorder="1" applyAlignment="1">
      <alignment horizontal="center" vertical="center"/>
    </xf>
    <xf numFmtId="0" fontId="385" fillId="0" borderId="0" xfId="78" applyFont="1" applyAlignment="1">
      <alignment horizontal="center" vertical="center"/>
    </xf>
    <xf numFmtId="212" fontId="366" fillId="0" borderId="0" xfId="78" applyNumberFormat="1" applyFont="1" applyAlignment="1">
      <alignment horizontal="right" vertical="center"/>
    </xf>
    <xf numFmtId="210" fontId="265" fillId="0" borderId="0" xfId="78" applyNumberFormat="1" applyAlignment="1">
      <alignment vertical="center"/>
    </xf>
    <xf numFmtId="211" fontId="366" fillId="0" borderId="0" xfId="78" applyNumberFormat="1" applyFont="1" applyAlignment="1">
      <alignment horizontal="right" vertical="center"/>
    </xf>
    <xf numFmtId="224" fontId="366" fillId="0" borderId="0" xfId="78" applyNumberFormat="1" applyFont="1" applyAlignment="1">
      <alignment horizontal="right" vertical="center"/>
    </xf>
    <xf numFmtId="210" fontId="1" fillId="0" borderId="0" xfId="44407" applyNumberFormat="1"/>
    <xf numFmtId="14" fontId="1" fillId="0" borderId="0" xfId="44407" applyNumberFormat="1"/>
    <xf numFmtId="0" fontId="364" fillId="0" borderId="0" xfId="78" applyFont="1" applyAlignment="1">
      <alignment horizontal="center" vertical="center"/>
    </xf>
    <xf numFmtId="175" fontId="386" fillId="0" borderId="0" xfId="44407" applyNumberFormat="1" applyFont="1"/>
    <xf numFmtId="168" fontId="0" fillId="0" borderId="0" xfId="44408" applyFont="1" applyFill="1"/>
    <xf numFmtId="209" fontId="1" fillId="0" borderId="0" xfId="44407" applyNumberFormat="1"/>
    <xf numFmtId="0" fontId="1" fillId="0" borderId="0" xfId="44407" applyAlignment="1">
      <alignment vertical="center"/>
    </xf>
    <xf numFmtId="0" fontId="268" fillId="0" borderId="0" xfId="44407" applyFont="1"/>
    <xf numFmtId="0" fontId="268" fillId="0" borderId="181" xfId="44407" applyFont="1" applyBorder="1" applyAlignment="1">
      <alignment horizontal="centerContinuous"/>
    </xf>
    <xf numFmtId="0" fontId="268" fillId="0" borderId="182" xfId="44407" applyFont="1" applyBorder="1" applyAlignment="1">
      <alignment horizontal="center"/>
    </xf>
    <xf numFmtId="0" fontId="1" fillId="0" borderId="181" xfId="44407" applyBorder="1" applyAlignment="1">
      <alignment horizontal="centerContinuous" vertical="center"/>
    </xf>
    <xf numFmtId="3" fontId="1" fillId="0" borderId="182" xfId="44407" applyNumberFormat="1" applyBorder="1" applyAlignment="1">
      <alignment horizontal="center"/>
    </xf>
    <xf numFmtId="3" fontId="1" fillId="0" borderId="0" xfId="44407" applyNumberFormat="1"/>
    <xf numFmtId="0" fontId="0" fillId="0" borderId="183" xfId="0" pivotButton="1" applyBorder="1" applyAlignment="1">
      <alignment horizontal="center" vertical="center" wrapText="1"/>
    </xf>
    <xf numFmtId="0" fontId="0" fillId="0" borderId="184" xfId="0" applyBorder="1" applyAlignment="1">
      <alignment horizontal="center" vertical="center" wrapText="1"/>
    </xf>
    <xf numFmtId="200" fontId="0" fillId="0" borderId="184" xfId="0" applyNumberFormat="1" applyBorder="1" applyAlignment="1">
      <alignment horizontal="center" vertical="center" wrapText="1"/>
    </xf>
    <xf numFmtId="200" fontId="0" fillId="0" borderId="185"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273" fillId="0" borderId="180" xfId="44409" applyFont="1" applyBorder="1" applyAlignment="1">
      <alignment horizontal="center" vertical="center"/>
    </xf>
    <xf numFmtId="14" fontId="273" fillId="0" borderId="180" xfId="44409" applyNumberFormat="1" applyFont="1" applyBorder="1" applyAlignment="1">
      <alignment horizontal="center" vertical="center" wrapText="1"/>
    </xf>
    <xf numFmtId="196" fontId="273" fillId="0" borderId="180" xfId="44409" applyNumberFormat="1" applyFont="1" applyBorder="1" applyAlignment="1">
      <alignment vertical="center" wrapText="1"/>
    </xf>
    <xf numFmtId="0" fontId="273" fillId="0" borderId="180" xfId="44409" applyFont="1" applyBorder="1" applyAlignment="1">
      <alignment vertical="center"/>
    </xf>
    <xf numFmtId="14" fontId="273" fillId="0" borderId="180" xfId="0" applyNumberFormat="1" applyFont="1" applyBorder="1" applyAlignment="1">
      <alignment horizontal="justify" vertical="center" wrapText="1"/>
    </xf>
    <xf numFmtId="0" fontId="273" fillId="0" borderId="0" xfId="44409" applyFont="1" applyAlignment="1">
      <alignment vertical="center"/>
    </xf>
    <xf numFmtId="14" fontId="273" fillId="40" borderId="180" xfId="0" applyNumberFormat="1" applyFont="1" applyFill="1" applyBorder="1" applyAlignment="1">
      <alignment horizontal="center"/>
    </xf>
    <xf numFmtId="14" fontId="273" fillId="40" borderId="180" xfId="0" applyNumberFormat="1" applyFont="1" applyFill="1" applyBorder="1" applyAlignment="1">
      <alignment horizontal="justify" vertical="center" wrapText="1"/>
    </xf>
    <xf numFmtId="14" fontId="273" fillId="40" borderId="0" xfId="0" applyNumberFormat="1" applyFont="1" applyFill="1" applyAlignment="1">
      <alignment horizontal="center"/>
    </xf>
    <xf numFmtId="196" fontId="273" fillId="40" borderId="180" xfId="44409" applyNumberFormat="1" applyFont="1" applyFill="1" applyBorder="1" applyAlignment="1">
      <alignment vertical="center" wrapText="1"/>
    </xf>
    <xf numFmtId="14" fontId="273" fillId="40" borderId="180" xfId="44409" applyNumberFormat="1" applyFont="1" applyFill="1" applyBorder="1" applyAlignment="1">
      <alignment horizontal="center" vertical="center"/>
    </xf>
    <xf numFmtId="0" fontId="273" fillId="40" borderId="180" xfId="44409" applyFont="1" applyFill="1" applyBorder="1" applyAlignment="1">
      <alignment vertical="center"/>
    </xf>
    <xf numFmtId="14" fontId="273" fillId="0" borderId="180" xfId="44409" applyNumberFormat="1" applyFont="1" applyBorder="1" applyAlignment="1">
      <alignment horizontal="center" vertical="center"/>
    </xf>
    <xf numFmtId="14" fontId="273" fillId="0" borderId="180" xfId="0" applyNumberFormat="1" applyFont="1" applyBorder="1" applyAlignment="1">
      <alignment horizontal="center" vertical="center"/>
    </xf>
    <xf numFmtId="14" fontId="273" fillId="0" borderId="180" xfId="44409" applyNumberFormat="1" applyFont="1" applyBorder="1" applyAlignment="1">
      <alignment vertical="center"/>
    </xf>
    <xf numFmtId="0" fontId="274" fillId="40" borderId="180" xfId="44409" applyFont="1" applyFill="1" applyBorder="1" applyAlignment="1">
      <alignment horizontal="center" vertical="center"/>
    </xf>
    <xf numFmtId="196" fontId="273" fillId="40" borderId="180" xfId="0" applyNumberFormat="1" applyFont="1" applyFill="1" applyBorder="1" applyAlignment="1">
      <alignment horizontal="center" vertical="center" wrapText="1"/>
    </xf>
    <xf numFmtId="14" fontId="273" fillId="40" borderId="180" xfId="0" applyNumberFormat="1" applyFont="1" applyFill="1" applyBorder="1" applyAlignment="1">
      <alignment horizontal="center" vertical="center" wrapText="1"/>
    </xf>
    <xf numFmtId="14" fontId="273" fillId="0" borderId="180" xfId="0" applyNumberFormat="1" applyFont="1" applyBorder="1" applyAlignment="1">
      <alignment horizontal="center" vertical="center" wrapText="1"/>
    </xf>
    <xf numFmtId="0" fontId="273" fillId="40" borderId="180" xfId="44409" applyFont="1" applyFill="1" applyBorder="1" applyAlignment="1">
      <alignment horizontal="left" vertical="center" wrapText="1"/>
    </xf>
    <xf numFmtId="0" fontId="273" fillId="0" borderId="180" xfId="44409" applyFont="1" applyBorder="1" applyAlignment="1">
      <alignment horizontal="left" vertical="center" wrapText="1"/>
    </xf>
    <xf numFmtId="0" fontId="273" fillId="40" borderId="180" xfId="44409" applyFont="1" applyFill="1" applyBorder="1" applyAlignment="1">
      <alignment horizontal="center" vertical="center"/>
    </xf>
    <xf numFmtId="14" fontId="273" fillId="40" borderId="187" xfId="44409" applyNumberFormat="1" applyFont="1" applyFill="1" applyBorder="1" applyAlignment="1">
      <alignment horizontal="center" vertical="center"/>
    </xf>
    <xf numFmtId="196" fontId="273" fillId="40" borderId="180" xfId="44409" applyNumberFormat="1" applyFont="1" applyFill="1" applyBorder="1" applyAlignment="1">
      <alignment horizontal="center" vertical="center"/>
    </xf>
    <xf numFmtId="0" fontId="273" fillId="40" borderId="180" xfId="44409" applyFont="1" applyFill="1" applyBorder="1" applyAlignment="1">
      <alignment horizontal="center" vertical="center" wrapText="1"/>
    </xf>
    <xf numFmtId="0" fontId="378" fillId="39" borderId="180" xfId="44409" applyFont="1" applyFill="1" applyBorder="1" applyAlignment="1">
      <alignment horizontal="center" vertical="center" wrapText="1"/>
    </xf>
    <xf numFmtId="14" fontId="378" fillId="39" borderId="180" xfId="44409" applyNumberFormat="1" applyFont="1" applyFill="1" applyBorder="1" applyAlignment="1">
      <alignment horizontal="center" vertical="center" wrapText="1"/>
    </xf>
    <xf numFmtId="0" fontId="336" fillId="2" borderId="0" xfId="35116" applyFont="1" applyFill="1" applyAlignment="1">
      <alignment vertical="center" wrapText="1"/>
    </xf>
    <xf numFmtId="0" fontId="264" fillId="2" borderId="0" xfId="43894" applyFont="1" applyFill="1" applyAlignment="1">
      <alignment vertical="center"/>
    </xf>
    <xf numFmtId="0" fontId="383" fillId="39" borderId="180" xfId="44409" applyFont="1" applyFill="1" applyBorder="1" applyAlignment="1">
      <alignment horizontal="center" vertical="center" wrapText="1"/>
    </xf>
    <xf numFmtId="14" fontId="383" fillId="39" borderId="180" xfId="44409" applyNumberFormat="1" applyFont="1" applyFill="1" applyBorder="1" applyAlignment="1">
      <alignment horizontal="center" vertical="center" wrapText="1"/>
    </xf>
    <xf numFmtId="14" fontId="273" fillId="0" borderId="180" xfId="0" applyNumberFormat="1" applyFont="1" applyBorder="1" applyAlignment="1">
      <alignment horizontal="justify" vertical="center"/>
    </xf>
    <xf numFmtId="14" fontId="273" fillId="41" borderId="180" xfId="44409" applyNumberFormat="1" applyFont="1" applyFill="1" applyBorder="1" applyAlignment="1">
      <alignment horizontal="center" vertical="center" wrapText="1"/>
    </xf>
    <xf numFmtId="196" fontId="273" fillId="41" borderId="180" xfId="44409" applyNumberFormat="1" applyFont="1" applyFill="1" applyBorder="1" applyAlignment="1">
      <alignment vertical="center" wrapText="1"/>
    </xf>
    <xf numFmtId="0" fontId="273" fillId="0" borderId="180" xfId="44409" applyFont="1" applyBorder="1" applyAlignment="1">
      <alignment vertical="center" wrapText="1"/>
    </xf>
    <xf numFmtId="0" fontId="273" fillId="0" borderId="180" xfId="44409" applyFont="1" applyBorder="1" applyAlignment="1">
      <alignment horizontal="justify" vertical="center" wrapText="1"/>
    </xf>
    <xf numFmtId="0" fontId="336" fillId="2" borderId="0" xfId="44172" applyFont="1" applyFill="1" applyAlignment="1">
      <alignment vertical="center" wrapText="1"/>
    </xf>
    <xf numFmtId="0" fontId="264" fillId="2" borderId="0" xfId="44171" applyFont="1" applyFill="1" applyAlignment="1">
      <alignment vertical="center"/>
    </xf>
    <xf numFmtId="0" fontId="378" fillId="39" borderId="143" xfId="44409" applyFont="1" applyFill="1" applyBorder="1" applyAlignment="1">
      <alignment horizontal="center" vertical="center" wrapText="1"/>
    </xf>
    <xf numFmtId="0" fontId="378" fillId="39" borderId="144" xfId="44409" applyFont="1" applyFill="1" applyBorder="1" applyAlignment="1">
      <alignment horizontal="center" vertical="center" wrapText="1"/>
    </xf>
    <xf numFmtId="0" fontId="378" fillId="39" borderId="145" xfId="44409" applyFont="1" applyFill="1" applyBorder="1" applyAlignment="1">
      <alignment horizontal="center" vertical="center" wrapText="1"/>
    </xf>
    <xf numFmtId="14" fontId="378" fillId="39" borderId="145" xfId="44409" applyNumberFormat="1" applyFont="1" applyFill="1" applyBorder="1" applyAlignment="1">
      <alignment horizontal="center" vertical="center" wrapText="1"/>
    </xf>
    <xf numFmtId="14" fontId="273" fillId="40" borderId="180" xfId="44409" applyNumberFormat="1" applyFont="1" applyFill="1" applyBorder="1" applyAlignment="1">
      <alignment horizontal="justify" vertical="center"/>
    </xf>
    <xf numFmtId="14" fontId="273" fillId="40" borderId="180" xfId="44409" applyNumberFormat="1" applyFont="1" applyFill="1" applyBorder="1" applyAlignment="1">
      <alignment horizontal="center" vertical="center" wrapText="1"/>
    </xf>
    <xf numFmtId="14" fontId="273" fillId="40" borderId="180" xfId="44409" applyNumberFormat="1" applyFont="1" applyFill="1" applyBorder="1" applyAlignment="1">
      <alignment horizontal="justify" vertical="center" wrapText="1"/>
    </xf>
    <xf numFmtId="14" fontId="273" fillId="0" borderId="180" xfId="0" applyNumberFormat="1" applyFont="1" applyBorder="1" applyAlignment="1">
      <alignment horizontal="center" wrapText="1"/>
    </xf>
    <xf numFmtId="0" fontId="273" fillId="40" borderId="180" xfId="44409" applyFont="1" applyFill="1" applyBorder="1" applyAlignment="1">
      <alignment horizontal="justify" vertical="center" wrapText="1"/>
    </xf>
    <xf numFmtId="14" fontId="273" fillId="0" borderId="180" xfId="0" applyNumberFormat="1" applyFont="1" applyBorder="1" applyAlignment="1">
      <alignment horizontal="center"/>
    </xf>
    <xf numFmtId="14" fontId="273" fillId="40" borderId="180" xfId="0" applyNumberFormat="1" applyFont="1" applyFill="1" applyBorder="1" applyAlignment="1">
      <alignment horizontal="center" vertical="center"/>
    </xf>
    <xf numFmtId="14" fontId="273" fillId="41" borderId="180" xfId="0" applyNumberFormat="1" applyFont="1" applyFill="1" applyBorder="1" applyAlignment="1">
      <alignment horizontal="center" vertical="center" wrapText="1"/>
    </xf>
    <xf numFmtId="14" fontId="273" fillId="41" borderId="180" xfId="0" applyNumberFormat="1" applyFont="1" applyFill="1" applyBorder="1" applyAlignment="1">
      <alignment horizontal="justify" vertical="center" wrapText="1"/>
    </xf>
    <xf numFmtId="14" fontId="273" fillId="40" borderId="180" xfId="0" applyNumberFormat="1" applyFont="1" applyFill="1" applyBorder="1" applyAlignment="1">
      <alignment horizontal="left" vertical="center"/>
    </xf>
    <xf numFmtId="14" fontId="273" fillId="0" borderId="180" xfId="0" applyNumberFormat="1" applyFont="1" applyBorder="1" applyAlignment="1">
      <alignment horizontal="left" vertical="center" wrapText="1"/>
    </xf>
    <xf numFmtId="0" fontId="273" fillId="0" borderId="180" xfId="44409" applyFont="1" applyBorder="1" applyAlignment="1">
      <alignment horizontal="left" vertical="center"/>
    </xf>
    <xf numFmtId="0" fontId="335" fillId="2" borderId="0" xfId="43927" applyFont="1" applyFill="1" applyAlignment="1">
      <alignment vertical="center"/>
    </xf>
    <xf numFmtId="196" fontId="378" fillId="39" borderId="180" xfId="44409" applyNumberFormat="1" applyFont="1" applyFill="1" applyBorder="1" applyAlignment="1">
      <alignment horizontal="center" vertical="center" wrapText="1"/>
    </xf>
    <xf numFmtId="14" fontId="273" fillId="2" borderId="180" xfId="44409" applyNumberFormat="1" applyFont="1" applyFill="1" applyBorder="1" applyAlignment="1">
      <alignment horizontal="center" vertical="center"/>
    </xf>
    <xf numFmtId="0" fontId="273" fillId="2" borderId="180" xfId="44409" applyFont="1" applyFill="1" applyBorder="1" applyAlignment="1">
      <alignment horizontal="justify" vertical="center" wrapText="1"/>
    </xf>
    <xf numFmtId="196" fontId="273" fillId="2" borderId="180" xfId="44409" applyNumberFormat="1" applyFont="1" applyFill="1" applyBorder="1" applyAlignment="1">
      <alignment vertical="center" wrapText="1"/>
    </xf>
    <xf numFmtId="0" fontId="335" fillId="2" borderId="0" xfId="43927" applyFont="1" applyFill="1"/>
    <xf numFmtId="0" fontId="387" fillId="0" borderId="180" xfId="0" applyFont="1" applyBorder="1" applyAlignment="1">
      <alignment horizontal="center" vertical="center" wrapText="1"/>
    </xf>
    <xf numFmtId="17" fontId="374" fillId="0" borderId="180" xfId="0" applyNumberFormat="1" applyFont="1" applyBorder="1" applyAlignment="1">
      <alignment horizontal="center" vertical="center" wrapText="1"/>
    </xf>
    <xf numFmtId="0" fontId="374" fillId="0" borderId="180" xfId="0" applyFont="1" applyBorder="1" applyAlignment="1">
      <alignment horizontal="center" vertical="center" wrapText="1"/>
    </xf>
    <xf numFmtId="0" fontId="388" fillId="0" borderId="180" xfId="0" applyFont="1" applyBorder="1" applyAlignment="1">
      <alignment horizontal="center" vertical="center" wrapText="1"/>
    </xf>
    <xf numFmtId="198" fontId="374" fillId="0" borderId="180" xfId="0" applyNumberFormat="1" applyFont="1" applyBorder="1" applyAlignment="1">
      <alignment horizontal="center" vertical="center" wrapText="1"/>
    </xf>
    <xf numFmtId="1" fontId="374" fillId="0" borderId="180" xfId="0" applyNumberFormat="1" applyFont="1" applyBorder="1" applyAlignment="1">
      <alignment horizontal="center" vertical="center" wrapText="1"/>
    </xf>
    <xf numFmtId="49" fontId="374" fillId="0" borderId="180" xfId="0" applyNumberFormat="1" applyFont="1" applyBorder="1" applyAlignment="1">
      <alignment horizontal="center" vertical="center" wrapText="1"/>
    </xf>
    <xf numFmtId="10" fontId="374" fillId="0" borderId="180" xfId="0" applyNumberFormat="1" applyFont="1" applyBorder="1" applyAlignment="1">
      <alignment horizontal="center" vertical="center" wrapText="1"/>
    </xf>
    <xf numFmtId="0" fontId="387" fillId="40" borderId="180" xfId="0" applyFont="1" applyFill="1" applyBorder="1" applyAlignment="1">
      <alignment horizontal="center" vertical="center" wrapText="1"/>
    </xf>
    <xf numFmtId="17" fontId="374" fillId="40" borderId="180" xfId="0" applyNumberFormat="1" applyFont="1" applyFill="1" applyBorder="1" applyAlignment="1">
      <alignment horizontal="center" vertical="center" wrapText="1"/>
    </xf>
    <xf numFmtId="0" fontId="374" fillId="40" borderId="180" xfId="0" applyFont="1" applyFill="1" applyBorder="1" applyAlignment="1">
      <alignment horizontal="center" vertical="center" wrapText="1"/>
    </xf>
    <xf numFmtId="0" fontId="389" fillId="40" borderId="180" xfId="0" applyFont="1" applyFill="1" applyBorder="1" applyAlignment="1">
      <alignment horizontal="center" vertical="center" wrapText="1"/>
    </xf>
    <xf numFmtId="198" fontId="390" fillId="40" borderId="180" xfId="0" applyNumberFormat="1" applyFont="1" applyFill="1" applyBorder="1" applyAlignment="1">
      <alignment horizontal="center" vertical="center" wrapText="1"/>
    </xf>
    <xf numFmtId="1" fontId="374" fillId="40" borderId="180" xfId="0" applyNumberFormat="1" applyFont="1" applyFill="1" applyBorder="1" applyAlignment="1">
      <alignment horizontal="center" vertical="center" wrapText="1"/>
    </xf>
    <xf numFmtId="198" fontId="374" fillId="40" borderId="180" xfId="0" applyNumberFormat="1" applyFont="1" applyFill="1" applyBorder="1" applyAlignment="1">
      <alignment horizontal="center" vertical="center" wrapText="1"/>
    </xf>
    <xf numFmtId="49" fontId="374" fillId="40" borderId="180" xfId="0" applyNumberFormat="1" applyFont="1" applyFill="1" applyBorder="1" applyAlignment="1">
      <alignment horizontal="center" vertical="center" wrapText="1"/>
    </xf>
    <xf numFmtId="10" fontId="374" fillId="40" borderId="180" xfId="0" applyNumberFormat="1" applyFont="1" applyFill="1" applyBorder="1" applyAlignment="1">
      <alignment horizontal="center" vertical="center" wrapText="1"/>
    </xf>
    <xf numFmtId="198" fontId="390" fillId="0" borderId="180" xfId="0" applyNumberFormat="1" applyFont="1" applyBorder="1" applyAlignment="1">
      <alignment horizontal="center" vertical="center" wrapText="1"/>
    </xf>
    <xf numFmtId="0" fontId="388" fillId="40" borderId="180" xfId="0" applyFont="1" applyFill="1" applyBorder="1" applyAlignment="1">
      <alignment horizontal="center" vertical="center" wrapText="1"/>
    </xf>
    <xf numFmtId="4" fontId="390" fillId="40" borderId="180" xfId="0" applyNumberFormat="1" applyFont="1" applyFill="1" applyBorder="1" applyAlignment="1">
      <alignment horizontal="center" vertical="center" wrapText="1"/>
    </xf>
    <xf numFmtId="0" fontId="389" fillId="0" borderId="180" xfId="0" applyFont="1" applyBorder="1" applyAlignment="1">
      <alignment horizontal="center" vertical="center" wrapText="1"/>
    </xf>
    <xf numFmtId="4" fontId="390" fillId="0" borderId="180" xfId="0" applyNumberFormat="1" applyFont="1" applyBorder="1" applyAlignment="1">
      <alignment horizontal="center" vertical="center" wrapText="1"/>
    </xf>
    <xf numFmtId="0" fontId="317" fillId="0" borderId="180" xfId="44409" applyFont="1" applyBorder="1" applyAlignment="1">
      <alignment horizontal="center" vertical="center" wrapText="1"/>
    </xf>
    <xf numFmtId="10" fontId="317" fillId="0" borderId="180" xfId="44409" applyNumberFormat="1" applyFont="1" applyBorder="1" applyAlignment="1">
      <alignment horizontal="center" vertical="center" wrapText="1"/>
    </xf>
    <xf numFmtId="0" fontId="366" fillId="0" borderId="180" xfId="44409" applyFont="1" applyBorder="1" applyAlignment="1">
      <alignment horizontal="center" vertical="center" wrapText="1"/>
    </xf>
    <xf numFmtId="17" fontId="317" fillId="0" borderId="180" xfId="44409" applyNumberFormat="1" applyFont="1" applyBorder="1" applyAlignment="1">
      <alignment horizontal="center" vertical="center" wrapText="1"/>
    </xf>
    <xf numFmtId="1" fontId="317" fillId="0" borderId="180" xfId="44409" applyNumberFormat="1" applyFont="1" applyBorder="1" applyAlignment="1">
      <alignment horizontal="center" vertical="center" wrapText="1"/>
    </xf>
    <xf numFmtId="198" fontId="317" fillId="0" borderId="180" xfId="44409" applyNumberFormat="1" applyFont="1" applyBorder="1" applyAlignment="1">
      <alignment horizontal="center" vertical="center" wrapText="1"/>
    </xf>
    <xf numFmtId="216" fontId="362" fillId="0" borderId="180" xfId="44410" applyNumberFormat="1" applyFont="1" applyFill="1" applyBorder="1" applyAlignment="1">
      <alignment horizontal="center" vertical="center"/>
    </xf>
    <xf numFmtId="0" fontId="366" fillId="40" borderId="180" xfId="44409" applyFont="1" applyFill="1" applyBorder="1" applyAlignment="1">
      <alignment horizontal="center" vertical="center" wrapText="1"/>
    </xf>
    <xf numFmtId="17" fontId="317" fillId="40" borderId="180" xfId="44409" applyNumberFormat="1" applyFont="1" applyFill="1" applyBorder="1" applyAlignment="1">
      <alignment horizontal="center" vertical="center" wrapText="1"/>
    </xf>
    <xf numFmtId="0" fontId="317" fillId="40" borderId="180" xfId="44409" applyFont="1" applyFill="1" applyBorder="1" applyAlignment="1">
      <alignment horizontal="center" vertical="center" wrapText="1"/>
    </xf>
    <xf numFmtId="1" fontId="317" fillId="40" borderId="180" xfId="44409" applyNumberFormat="1" applyFont="1" applyFill="1" applyBorder="1" applyAlignment="1">
      <alignment horizontal="center" vertical="center" wrapText="1"/>
    </xf>
    <xf numFmtId="198" fontId="317" fillId="40" borderId="180" xfId="44409" applyNumberFormat="1" applyFont="1" applyFill="1" applyBorder="1" applyAlignment="1">
      <alignment horizontal="center" vertical="center" wrapText="1"/>
    </xf>
    <xf numFmtId="216" fontId="362" fillId="40" borderId="180" xfId="44410" applyNumberFormat="1" applyFont="1" applyFill="1" applyBorder="1" applyAlignment="1">
      <alignment horizontal="center" vertical="center"/>
    </xf>
    <xf numFmtId="10" fontId="317" fillId="40" borderId="180" xfId="44409" applyNumberFormat="1" applyFont="1" applyFill="1" applyBorder="1" applyAlignment="1">
      <alignment horizontal="center" vertical="center" wrapText="1"/>
    </xf>
    <xf numFmtId="216" fontId="362" fillId="40" borderId="180" xfId="44410" applyNumberFormat="1" applyFont="1" applyFill="1" applyBorder="1" applyAlignment="1">
      <alignment horizontal="center" vertical="center" wrapText="1"/>
    </xf>
    <xf numFmtId="181" fontId="287" fillId="0" borderId="180" xfId="0" applyNumberFormat="1" applyFont="1" applyBorder="1" applyAlignment="1">
      <alignment horizontal="center" vertical="center" wrapText="1"/>
    </xf>
    <xf numFmtId="0" fontId="287" fillId="0" borderId="180" xfId="0" applyFont="1" applyBorder="1" applyAlignment="1">
      <alignment horizontal="center" vertical="center" wrapText="1"/>
    </xf>
    <xf numFmtId="181" fontId="287" fillId="0" borderId="180" xfId="0" applyNumberFormat="1" applyFont="1" applyBorder="1" applyAlignment="1">
      <alignment horizontal="left" vertical="center" wrapText="1"/>
    </xf>
    <xf numFmtId="3" fontId="281" fillId="0" borderId="180" xfId="1" applyNumberFormat="1" applyFont="1" applyFill="1" applyBorder="1" applyAlignment="1">
      <alignment horizontal="center" vertical="center" wrapText="1"/>
    </xf>
    <xf numFmtId="168" fontId="281" fillId="0" borderId="180" xfId="0" applyNumberFormat="1" applyFont="1" applyBorder="1" applyAlignment="1">
      <alignment horizontal="center" vertical="center" wrapText="1"/>
    </xf>
    <xf numFmtId="0" fontId="287" fillId="0" borderId="180" xfId="0" applyFont="1" applyBorder="1" applyAlignment="1">
      <alignment horizontal="left" vertical="center" wrapText="1"/>
    </xf>
    <xf numFmtId="0" fontId="281" fillId="0" borderId="180" xfId="0" applyFont="1" applyBorder="1" applyAlignment="1">
      <alignment horizontal="center" vertical="center" wrapText="1"/>
    </xf>
    <xf numFmtId="9" fontId="281" fillId="0" borderId="180" xfId="0" applyNumberFormat="1" applyFont="1" applyBorder="1" applyAlignment="1">
      <alignment horizontal="center" vertical="center" wrapText="1"/>
    </xf>
    <xf numFmtId="3" fontId="287" fillId="0" borderId="180" xfId="1" applyNumberFormat="1" applyFont="1" applyFill="1" applyBorder="1" applyAlignment="1">
      <alignment horizontal="center" vertical="center" wrapText="1"/>
    </xf>
    <xf numFmtId="168" fontId="287" fillId="0" borderId="180" xfId="0" applyNumberFormat="1" applyFont="1" applyBorder="1" applyAlignment="1">
      <alignment horizontal="center" vertical="center" wrapText="1"/>
    </xf>
    <xf numFmtId="181" fontId="287" fillId="0" borderId="157" xfId="0" applyNumberFormat="1" applyFont="1" applyBorder="1" applyAlignment="1">
      <alignment horizontal="left" vertical="center" wrapText="1"/>
    </xf>
    <xf numFmtId="183" fontId="281" fillId="0" borderId="180" xfId="1" applyNumberFormat="1" applyFont="1" applyFill="1" applyBorder="1" applyAlignment="1">
      <alignment horizontal="center" vertical="center" wrapText="1"/>
    </xf>
    <xf numFmtId="43" fontId="287" fillId="0" borderId="180" xfId="0" applyNumberFormat="1" applyFont="1" applyBorder="1" applyAlignment="1">
      <alignment horizontal="center" vertical="center" wrapText="1"/>
    </xf>
    <xf numFmtId="181" fontId="281" fillId="0" borderId="180" xfId="0" applyNumberFormat="1" applyFont="1" applyBorder="1" applyAlignment="1">
      <alignment horizontal="left" vertical="center" wrapText="1"/>
    </xf>
    <xf numFmtId="181" fontId="281" fillId="0" borderId="188" xfId="0" applyNumberFormat="1" applyFont="1" applyBorder="1" applyAlignment="1">
      <alignment horizontal="left" vertical="center" wrapText="1"/>
    </xf>
    <xf numFmtId="3" fontId="281" fillId="0" borderId="188" xfId="1" applyNumberFormat="1" applyFont="1" applyFill="1" applyBorder="1" applyAlignment="1">
      <alignment horizontal="center" vertical="center" wrapText="1"/>
    </xf>
    <xf numFmtId="183" fontId="281" fillId="0" borderId="188" xfId="1" applyNumberFormat="1" applyFont="1" applyFill="1" applyBorder="1" applyAlignment="1">
      <alignment horizontal="center" vertical="center" wrapText="1"/>
    </xf>
    <xf numFmtId="1" fontId="273" fillId="2" borderId="83" xfId="44094" applyNumberFormat="1" applyFont="1" applyFill="1" applyBorder="1" applyAlignment="1">
      <alignment horizontal="center"/>
    </xf>
    <xf numFmtId="0" fontId="274" fillId="2" borderId="189" xfId="4" applyFont="1" applyFill="1" applyBorder="1"/>
    <xf numFmtId="1" fontId="274" fillId="2" borderId="182" xfId="44094" applyNumberFormat="1" applyFont="1" applyFill="1" applyBorder="1" applyAlignment="1">
      <alignment horizontal="center"/>
    </xf>
    <xf numFmtId="168" fontId="274" fillId="2" borderId="56" xfId="43979" applyFont="1" applyFill="1" applyBorder="1"/>
    <xf numFmtId="0" fontId="274" fillId="2" borderId="0" xfId="0" applyFont="1" applyFill="1" applyAlignment="1">
      <alignment horizontal="left" vertical="center" wrapText="1"/>
    </xf>
    <xf numFmtId="0" fontId="274" fillId="2" borderId="0" xfId="0" applyFont="1" applyFill="1" applyAlignment="1">
      <alignment vertical="center" wrapText="1"/>
    </xf>
    <xf numFmtId="218" fontId="268" fillId="0" borderId="106" xfId="0" applyNumberFormat="1" applyFont="1" applyBorder="1" applyAlignment="1">
      <alignment vertical="center"/>
    </xf>
    <xf numFmtId="218" fontId="268" fillId="0" borderId="100" xfId="0" applyNumberFormat="1" applyFont="1" applyBorder="1" applyAlignment="1">
      <alignment vertical="center"/>
    </xf>
    <xf numFmtId="218" fontId="268" fillId="0" borderId="100" xfId="1" applyNumberFormat="1" applyFont="1" applyBorder="1" applyAlignment="1">
      <alignment vertical="center"/>
    </xf>
    <xf numFmtId="218" fontId="268" fillId="0" borderId="154" xfId="0" applyNumberFormat="1" applyFont="1" applyBorder="1" applyAlignment="1">
      <alignment vertical="center"/>
    </xf>
    <xf numFmtId="218" fontId="268" fillId="0" borderId="100" xfId="44360" applyNumberFormat="1" applyFont="1" applyBorder="1" applyAlignment="1">
      <alignment vertical="center"/>
    </xf>
    <xf numFmtId="44" fontId="274" fillId="0" borderId="140" xfId="4" applyNumberFormat="1" applyFont="1" applyBorder="1" applyAlignment="1">
      <alignment horizontal="left" vertical="center"/>
    </xf>
    <xf numFmtId="0" fontId="0" fillId="0" borderId="100" xfId="0" applyBorder="1" applyAlignment="1">
      <alignment vertical="center" wrapText="1"/>
    </xf>
    <xf numFmtId="44" fontId="274" fillId="0" borderId="182" xfId="4" applyNumberFormat="1" applyFont="1" applyBorder="1" applyAlignment="1">
      <alignment horizontal="centerContinuous" vertical="center"/>
    </xf>
    <xf numFmtId="0" fontId="274" fillId="0" borderId="182" xfId="4" applyFont="1" applyBorder="1" applyAlignment="1">
      <alignment horizontal="centerContinuous" vertical="center"/>
    </xf>
    <xf numFmtId="170" fontId="268" fillId="0" borderId="182" xfId="5" applyNumberFormat="1" applyFont="1" applyBorder="1" applyAlignment="1">
      <alignment horizontal="center" vertical="center" wrapText="1"/>
    </xf>
    <xf numFmtId="170" fontId="319" fillId="0" borderId="182" xfId="5" applyNumberFormat="1" applyFont="1" applyFill="1" applyBorder="1" applyAlignment="1">
      <alignment horizontal="center" vertical="center" wrapText="1"/>
    </xf>
    <xf numFmtId="44" fontId="273" fillId="0" borderId="182" xfId="4" applyNumberFormat="1" applyFont="1" applyBorder="1" applyAlignment="1">
      <alignment vertical="center"/>
    </xf>
    <xf numFmtId="0" fontId="273" fillId="0" borderId="182" xfId="4" applyFont="1" applyBorder="1" applyAlignment="1">
      <alignment vertical="center"/>
    </xf>
    <xf numFmtId="170" fontId="0" fillId="0" borderId="182" xfId="5" applyNumberFormat="1" applyFont="1" applyFill="1" applyBorder="1" applyAlignment="1">
      <alignment vertical="center"/>
    </xf>
    <xf numFmtId="185" fontId="0" fillId="0" borderId="182" xfId="2" applyNumberFormat="1" applyFont="1" applyBorder="1" applyAlignment="1">
      <alignment vertical="center"/>
    </xf>
    <xf numFmtId="170" fontId="273" fillId="0" borderId="182" xfId="5" applyNumberFormat="1" applyFont="1" applyFill="1" applyBorder="1" applyAlignment="1">
      <alignment vertical="center"/>
    </xf>
    <xf numFmtId="3" fontId="268" fillId="0" borderId="182" xfId="5" applyNumberFormat="1" applyFont="1" applyBorder="1" applyAlignment="1">
      <alignment vertical="center"/>
    </xf>
    <xf numFmtId="185" fontId="268" fillId="0" borderId="182" xfId="2" applyNumberFormat="1" applyFont="1" applyBorder="1" applyAlignment="1">
      <alignment vertical="center"/>
    </xf>
    <xf numFmtId="49" fontId="311" fillId="0" borderId="1" xfId="0" applyNumberFormat="1" applyFont="1" applyBorder="1" applyAlignment="1">
      <alignment horizontal="center" vertical="center" wrapText="1"/>
    </xf>
    <xf numFmtId="49" fontId="274" fillId="2" borderId="164" xfId="0" applyNumberFormat="1" applyFont="1" applyFill="1" applyBorder="1" applyAlignment="1">
      <alignment horizontal="center" vertical="center" wrapText="1"/>
    </xf>
    <xf numFmtId="49" fontId="274" fillId="2" borderId="166" xfId="0" applyNumberFormat="1" applyFont="1" applyFill="1" applyBorder="1" applyAlignment="1">
      <alignment horizontal="center" vertical="center" wrapText="1"/>
    </xf>
    <xf numFmtId="49" fontId="274" fillId="0" borderId="76" xfId="0" applyNumberFormat="1" applyFont="1" applyBorder="1" applyAlignment="1">
      <alignment horizontal="center" vertical="center" wrapText="1"/>
    </xf>
    <xf numFmtId="49" fontId="274" fillId="0" borderId="79" xfId="0" applyNumberFormat="1" applyFont="1" applyBorder="1" applyAlignment="1">
      <alignment horizontal="center" vertical="center" wrapText="1"/>
    </xf>
    <xf numFmtId="0" fontId="339" fillId="36" borderId="164" xfId="0" applyFont="1" applyFill="1" applyBorder="1" applyAlignment="1">
      <alignment horizontal="center" vertical="center" wrapText="1"/>
    </xf>
    <xf numFmtId="0" fontId="339" fillId="36" borderId="166" xfId="0" applyFont="1" applyFill="1" applyBorder="1" applyAlignment="1">
      <alignment horizontal="center" vertical="center" wrapText="1"/>
    </xf>
    <xf numFmtId="49" fontId="274" fillId="0" borderId="0" xfId="0" applyNumberFormat="1" applyFont="1" applyAlignment="1">
      <alignment horizontal="center" vertical="center" wrapText="1"/>
    </xf>
    <xf numFmtId="0" fontId="274" fillId="2" borderId="0" xfId="0" applyFont="1" applyFill="1" applyAlignment="1">
      <alignment horizontal="left" vertical="center" wrapText="1"/>
    </xf>
    <xf numFmtId="0" fontId="311" fillId="0" borderId="0" xfId="0" applyFont="1" applyAlignment="1">
      <alignment horizontal="left" vertical="center" wrapText="1"/>
    </xf>
    <xf numFmtId="0" fontId="311" fillId="0" borderId="1" xfId="13" applyFont="1" applyBorder="1" applyAlignment="1">
      <alignment horizontal="center" vertical="center" wrapText="1"/>
    </xf>
    <xf numFmtId="0" fontId="311" fillId="0" borderId="1" xfId="0" applyFont="1" applyBorder="1" applyAlignment="1">
      <alignment horizontal="center" vertical="center" wrapText="1"/>
    </xf>
    <xf numFmtId="0" fontId="274" fillId="2" borderId="0" xfId="0" applyFont="1" applyFill="1" applyAlignment="1">
      <alignment horizontal="left" vertical="center"/>
    </xf>
    <xf numFmtId="0" fontId="345" fillId="2" borderId="0" xfId="0" applyFont="1" applyFill="1" applyAlignment="1">
      <alignment horizontal="left" vertical="center"/>
    </xf>
    <xf numFmtId="0" fontId="274" fillId="0" borderId="0" xfId="0" applyFont="1" applyAlignment="1">
      <alignment horizontal="left" vertical="center"/>
    </xf>
    <xf numFmtId="0" fontId="282" fillId="0" borderId="76" xfId="0" applyFont="1" applyBorder="1" applyAlignment="1">
      <alignment horizontal="center" vertical="center"/>
    </xf>
    <xf numFmtId="0" fontId="282" fillId="0" borderId="79" xfId="0" applyFont="1" applyBorder="1" applyAlignment="1">
      <alignment horizontal="center" vertical="center"/>
    </xf>
    <xf numFmtId="17" fontId="274" fillId="0" borderId="76" xfId="0" applyNumberFormat="1" applyFont="1" applyBorder="1" applyAlignment="1">
      <alignment horizontal="center" vertical="center" wrapText="1"/>
    </xf>
    <xf numFmtId="17" fontId="274" fillId="0" borderId="79" xfId="0" applyNumberFormat="1" applyFont="1" applyBorder="1" applyAlignment="1">
      <alignment horizontal="center" vertical="center" wrapText="1"/>
    </xf>
    <xf numFmtId="168" fontId="282" fillId="0" borderId="164" xfId="1" applyFont="1" applyFill="1" applyBorder="1" applyAlignment="1">
      <alignment horizontal="center" vertical="center"/>
    </xf>
    <xf numFmtId="168" fontId="282" fillId="0" borderId="166" xfId="1" applyFont="1" applyFill="1" applyBorder="1" applyAlignment="1">
      <alignment horizontal="center" vertical="center"/>
    </xf>
    <xf numFmtId="17" fontId="282" fillId="0" borderId="35" xfId="0" applyNumberFormat="1" applyFont="1" applyBorder="1" applyAlignment="1">
      <alignment horizontal="center" vertical="center" wrapText="1"/>
    </xf>
    <xf numFmtId="17" fontId="282" fillId="0" borderId="2" xfId="0" applyNumberFormat="1" applyFont="1" applyBorder="1" applyAlignment="1">
      <alignment horizontal="center" vertical="center" wrapText="1"/>
    </xf>
    <xf numFmtId="0" fontId="273" fillId="0" borderId="0" xfId="0" applyFont="1" applyAlignment="1">
      <alignment horizontal="left" vertical="center" wrapText="1"/>
    </xf>
    <xf numFmtId="0" fontId="274" fillId="0" borderId="13" xfId="0" applyFont="1" applyBorder="1" applyAlignment="1">
      <alignment horizontal="center" vertical="center"/>
    </xf>
    <xf numFmtId="0" fontId="274" fillId="0" borderId="15" xfId="0" applyFont="1" applyBorder="1" applyAlignment="1">
      <alignment horizontal="center" vertical="center"/>
    </xf>
    <xf numFmtId="0" fontId="274" fillId="0" borderId="6" xfId="0" applyFont="1" applyBorder="1" applyAlignment="1">
      <alignment horizontal="center" vertical="center"/>
    </xf>
    <xf numFmtId="0" fontId="274" fillId="0" borderId="8" xfId="0" applyFont="1" applyBorder="1" applyAlignment="1">
      <alignment horizontal="center" vertical="center"/>
    </xf>
    <xf numFmtId="0" fontId="311" fillId="37" borderId="1" xfId="0" applyFont="1" applyFill="1" applyBorder="1" applyAlignment="1">
      <alignment horizontal="center" vertical="center"/>
    </xf>
    <xf numFmtId="0" fontId="282" fillId="0" borderId="0" xfId="0" applyFont="1" applyAlignment="1">
      <alignment horizontal="center" vertical="center"/>
    </xf>
    <xf numFmtId="0" fontId="314" fillId="2" borderId="0" xfId="27" applyFont="1" applyFill="1" applyAlignment="1">
      <alignment horizontal="center" vertical="center" wrapText="1"/>
    </xf>
    <xf numFmtId="0" fontId="283" fillId="0" borderId="0" xfId="27" applyFont="1" applyAlignment="1">
      <alignment horizontal="center" vertical="center" wrapText="1"/>
    </xf>
    <xf numFmtId="0" fontId="337" fillId="2" borderId="0" xfId="27" applyFont="1" applyFill="1" applyAlignment="1">
      <alignment horizontal="center" vertical="center" wrapText="1"/>
    </xf>
    <xf numFmtId="0" fontId="268" fillId="2" borderId="0" xfId="0" applyFont="1" applyFill="1" applyAlignment="1">
      <alignment horizontal="left" vertical="center"/>
    </xf>
    <xf numFmtId="0" fontId="282" fillId="2" borderId="164" xfId="0" applyFont="1" applyFill="1" applyBorder="1" applyAlignment="1">
      <alignment horizontal="center" vertical="center"/>
    </xf>
    <xf numFmtId="0" fontId="282" fillId="2" borderId="166" xfId="0" applyFont="1" applyFill="1" applyBorder="1" applyAlignment="1">
      <alignment horizontal="center" vertical="center"/>
    </xf>
    <xf numFmtId="17" fontId="282" fillId="0" borderId="164" xfId="0" applyNumberFormat="1" applyFont="1" applyBorder="1" applyAlignment="1">
      <alignment horizontal="center" vertical="center" wrapText="1"/>
    </xf>
    <xf numFmtId="17" fontId="282" fillId="0" borderId="166" xfId="0" applyNumberFormat="1" applyFont="1" applyBorder="1" applyAlignment="1">
      <alignment horizontal="center" vertical="center" wrapText="1"/>
    </xf>
    <xf numFmtId="168" fontId="282" fillId="0" borderId="164" xfId="1" applyFont="1" applyFill="1" applyBorder="1" applyAlignment="1">
      <alignment horizontal="center" vertical="center" wrapText="1"/>
    </xf>
    <xf numFmtId="168" fontId="282" fillId="0" borderId="166" xfId="1" applyFont="1" applyFill="1" applyBorder="1" applyAlignment="1">
      <alignment horizontal="center" vertical="center" wrapText="1"/>
    </xf>
    <xf numFmtId="0" fontId="339" fillId="36" borderId="87" xfId="0" applyFont="1" applyFill="1" applyBorder="1" applyAlignment="1">
      <alignment horizontal="center" vertical="center" wrapText="1"/>
    </xf>
    <xf numFmtId="0" fontId="339" fillId="36" borderId="42" xfId="0" applyFont="1" applyFill="1" applyBorder="1" applyAlignment="1">
      <alignment horizontal="center" vertical="center" wrapText="1"/>
    </xf>
    <xf numFmtId="0" fontId="273" fillId="0" borderId="0" xfId="4" applyFont="1" applyAlignment="1">
      <alignment horizontal="left" vertical="center" wrapText="1"/>
    </xf>
    <xf numFmtId="0" fontId="273" fillId="0" borderId="0" xfId="4" applyFont="1" applyAlignment="1">
      <alignment horizontal="justify" vertical="center" wrapText="1"/>
    </xf>
    <xf numFmtId="0" fontId="53" fillId="0" borderId="163" xfId="35088" applyFont="1" applyFill="1" applyBorder="1" applyAlignment="1">
      <alignment horizontal="center" vertical="center" wrapText="1"/>
    </xf>
    <xf numFmtId="0" fontId="53" fillId="0" borderId="18" xfId="35088" applyFont="1" applyFill="1" applyBorder="1" applyAlignment="1">
      <alignment horizontal="center" vertical="center" wrapText="1"/>
    </xf>
    <xf numFmtId="0" fontId="274" fillId="0" borderId="76" xfId="0" applyFont="1" applyBorder="1" applyAlignment="1">
      <alignment horizontal="center" vertical="center" wrapText="1"/>
    </xf>
    <xf numFmtId="0" fontId="274" fillId="0" borderId="78" xfId="0" applyFont="1" applyBorder="1" applyAlignment="1">
      <alignment horizontal="center" vertical="center" wrapText="1"/>
    </xf>
    <xf numFmtId="0" fontId="274" fillId="0" borderId="165" xfId="0" applyFont="1" applyBorder="1" applyAlignment="1">
      <alignment horizontal="center" vertical="center" wrapText="1"/>
    </xf>
    <xf numFmtId="0" fontId="274" fillId="0" borderId="166" xfId="0" applyFont="1" applyBorder="1" applyAlignment="1">
      <alignment horizontal="center" vertical="center" wrapText="1"/>
    </xf>
    <xf numFmtId="0" fontId="270" fillId="0" borderId="0" xfId="35076" applyFont="1" applyFill="1" applyBorder="1" applyAlignment="1">
      <alignment horizontal="center" vertical="center" wrapText="1"/>
    </xf>
    <xf numFmtId="0" fontId="264" fillId="0" borderId="0" xfId="35076" applyFont="1" applyFill="1" applyBorder="1" applyAlignment="1">
      <alignment horizontal="center" vertical="center"/>
    </xf>
    <xf numFmtId="0" fontId="63" fillId="0" borderId="82" xfId="35088" applyFont="1" applyFill="1" applyBorder="1" applyAlignment="1">
      <alignment horizontal="center" vertical="center" wrapText="1"/>
    </xf>
    <xf numFmtId="0" fontId="63" fillId="0" borderId="18" xfId="35088" applyFont="1" applyFill="1" applyBorder="1" applyAlignment="1">
      <alignment horizontal="center" vertical="center" wrapText="1"/>
    </xf>
    <xf numFmtId="0" fontId="63" fillId="0" borderId="163" xfId="35088" applyFont="1" applyFill="1" applyBorder="1" applyAlignment="1">
      <alignment horizontal="center" vertical="center" wrapText="1"/>
    </xf>
    <xf numFmtId="0" fontId="274" fillId="0" borderId="164" xfId="0" applyFont="1" applyBorder="1" applyAlignment="1">
      <alignment horizontal="center" vertical="center" wrapText="1"/>
    </xf>
    <xf numFmtId="0" fontId="63" fillId="0" borderId="38" xfId="35088" applyFont="1" applyFill="1" applyBorder="1" applyAlignment="1">
      <alignment horizontal="center" vertical="center" wrapText="1"/>
    </xf>
    <xf numFmtId="49" fontId="274" fillId="0" borderId="78" xfId="0" applyNumberFormat="1" applyFont="1" applyBorder="1" applyAlignment="1">
      <alignment horizontal="center" vertical="center" wrapText="1"/>
    </xf>
    <xf numFmtId="49" fontId="274" fillId="0" borderId="164" xfId="0" applyNumberFormat="1" applyFont="1" applyBorder="1" applyAlignment="1">
      <alignment horizontal="center" vertical="center" wrapText="1"/>
    </xf>
    <xf numFmtId="49" fontId="274" fillId="0" borderId="165" xfId="0" applyNumberFormat="1" applyFont="1" applyBorder="1" applyAlignment="1">
      <alignment horizontal="center" vertical="center" wrapText="1"/>
    </xf>
    <xf numFmtId="49" fontId="274" fillId="0" borderId="166" xfId="0" applyNumberFormat="1" applyFont="1" applyBorder="1" applyAlignment="1">
      <alignment horizontal="center" vertical="center" wrapText="1"/>
    </xf>
    <xf numFmtId="0" fontId="274" fillId="0" borderId="62" xfId="0" applyFont="1" applyBorder="1" applyAlignment="1">
      <alignment horizontal="center" vertical="center" wrapText="1"/>
    </xf>
    <xf numFmtId="0" fontId="274" fillId="0" borderId="18" xfId="0" applyFont="1" applyBorder="1" applyAlignment="1">
      <alignment horizontal="center" vertical="center" wrapText="1"/>
    </xf>
    <xf numFmtId="0" fontId="274" fillId="0" borderId="79" xfId="0" applyFont="1" applyBorder="1" applyAlignment="1">
      <alignment horizontal="center" vertical="center" wrapText="1"/>
    </xf>
    <xf numFmtId="0" fontId="282" fillId="0" borderId="162" xfId="0" applyFont="1" applyBorder="1" applyAlignment="1">
      <alignment horizontal="center" vertical="center"/>
    </xf>
    <xf numFmtId="0" fontId="274" fillId="2" borderId="2" xfId="0" applyFont="1" applyFill="1" applyBorder="1" applyAlignment="1">
      <alignment horizontal="left" vertical="center"/>
    </xf>
    <xf numFmtId="0" fontId="282" fillId="0" borderId="6" xfId="0" applyFont="1" applyBorder="1" applyAlignment="1">
      <alignment horizontal="center" vertical="center"/>
    </xf>
    <xf numFmtId="0" fontId="282" fillId="0" borderId="7" xfId="0" applyFont="1" applyBorder="1" applyAlignment="1">
      <alignment horizontal="center" vertical="center"/>
    </xf>
    <xf numFmtId="0" fontId="282" fillId="0" borderId="132" xfId="0" applyFont="1" applyBorder="1" applyAlignment="1">
      <alignment horizontal="center" vertical="center"/>
    </xf>
    <xf numFmtId="0" fontId="282" fillId="0" borderId="10" xfId="0" applyFont="1" applyBorder="1" applyAlignment="1">
      <alignment horizontal="center" vertical="center"/>
    </xf>
    <xf numFmtId="0" fontId="282" fillId="0" borderId="11" xfId="0" applyFont="1" applyBorder="1" applyAlignment="1">
      <alignment horizontal="center" vertical="center"/>
    </xf>
    <xf numFmtId="0" fontId="282" fillId="0" borderId="133" xfId="0" applyFont="1" applyBorder="1" applyAlignment="1">
      <alignment horizontal="center" vertical="center"/>
    </xf>
    <xf numFmtId="0" fontId="345" fillId="0" borderId="1" xfId="0" applyFont="1" applyBorder="1" applyAlignment="1">
      <alignment horizontal="center" vertical="center" wrapText="1"/>
    </xf>
    <xf numFmtId="0" fontId="283" fillId="0" borderId="1" xfId="0" applyFont="1" applyBorder="1" applyAlignment="1">
      <alignment horizontal="center" vertical="center" wrapText="1"/>
    </xf>
    <xf numFmtId="0" fontId="311" fillId="30" borderId="13" xfId="0" applyFont="1" applyFill="1" applyBorder="1" applyAlignment="1">
      <alignment horizontal="center" vertical="center" wrapText="1"/>
    </xf>
    <xf numFmtId="0" fontId="311" fillId="30" borderId="14" xfId="0" applyFont="1" applyFill="1" applyBorder="1" applyAlignment="1">
      <alignment horizontal="center" vertical="center" wrapText="1"/>
    </xf>
    <xf numFmtId="49" fontId="311" fillId="0" borderId="0" xfId="0" applyNumberFormat="1" applyFont="1" applyAlignment="1">
      <alignment horizontal="center" vertical="center" wrapText="1"/>
    </xf>
    <xf numFmtId="49" fontId="319" fillId="0" borderId="0" xfId="0" applyNumberFormat="1" applyFont="1" applyAlignment="1">
      <alignment horizontal="center" vertical="center" wrapText="1"/>
    </xf>
    <xf numFmtId="181" fontId="311" fillId="32" borderId="0" xfId="0" applyNumberFormat="1" applyFont="1" applyFill="1" applyAlignment="1">
      <alignment horizontal="left" vertical="center"/>
    </xf>
    <xf numFmtId="43" fontId="324" fillId="0" borderId="17" xfId="0" applyNumberFormat="1" applyFont="1" applyBorder="1" applyAlignment="1">
      <alignment horizontal="left" vertical="center" wrapText="1"/>
    </xf>
    <xf numFmtId="43" fontId="324" fillId="0" borderId="41" xfId="0" applyNumberFormat="1" applyFont="1" applyBorder="1" applyAlignment="1">
      <alignment horizontal="left" vertical="center" wrapText="1"/>
    </xf>
    <xf numFmtId="43" fontId="324" fillId="0" borderId="49" xfId="0" applyNumberFormat="1" applyFont="1" applyBorder="1" applyAlignment="1">
      <alignment horizontal="left" vertical="center" wrapText="1"/>
    </xf>
    <xf numFmtId="0" fontId="264" fillId="0" borderId="0" xfId="0" applyFont="1" applyAlignment="1">
      <alignment horizontal="center" vertical="center" wrapText="1"/>
    </xf>
    <xf numFmtId="0" fontId="311" fillId="0" borderId="0" xfId="0" applyFont="1" applyAlignment="1">
      <alignment horizontal="center" vertical="center" wrapText="1"/>
    </xf>
    <xf numFmtId="49" fontId="264" fillId="0" borderId="0" xfId="0" applyNumberFormat="1" applyFont="1" applyAlignment="1">
      <alignment horizontal="center" vertical="center" wrapText="1"/>
    </xf>
    <xf numFmtId="0" fontId="311" fillId="30" borderId="15" xfId="0" applyFont="1" applyFill="1" applyBorder="1" applyAlignment="1">
      <alignment horizontal="center" vertical="center" wrapText="1"/>
    </xf>
    <xf numFmtId="181" fontId="287" fillId="35" borderId="20" xfId="0" applyNumberFormat="1" applyFont="1" applyFill="1" applyBorder="1" applyAlignment="1">
      <alignment horizontal="center" vertical="center" wrapText="1"/>
    </xf>
    <xf numFmtId="181" fontId="287" fillId="35" borderId="44" xfId="0" applyNumberFormat="1" applyFont="1" applyFill="1" applyBorder="1" applyAlignment="1">
      <alignment horizontal="center" vertical="center" wrapText="1"/>
    </xf>
    <xf numFmtId="181" fontId="287" fillId="35" borderId="33" xfId="0" applyNumberFormat="1" applyFont="1" applyFill="1" applyBorder="1" applyAlignment="1">
      <alignment horizontal="center" vertical="center" wrapText="1"/>
    </xf>
    <xf numFmtId="181" fontId="287" fillId="35" borderId="5" xfId="0" applyNumberFormat="1" applyFont="1" applyFill="1" applyBorder="1" applyAlignment="1">
      <alignment horizontal="center" vertical="center" wrapText="1"/>
    </xf>
    <xf numFmtId="181" fontId="287" fillId="35" borderId="42" xfId="0" applyNumberFormat="1" applyFont="1" applyFill="1" applyBorder="1" applyAlignment="1">
      <alignment horizontal="center" vertical="center" wrapText="1"/>
    </xf>
    <xf numFmtId="181" fontId="287" fillId="35" borderId="1" xfId="0" applyNumberFormat="1" applyFont="1" applyFill="1" applyBorder="1" applyAlignment="1">
      <alignment horizontal="center" vertical="center" wrapText="1"/>
    </xf>
    <xf numFmtId="181" fontId="311" fillId="0" borderId="0" xfId="0" applyNumberFormat="1" applyFont="1" applyAlignment="1">
      <alignment horizontal="left" vertical="center"/>
    </xf>
    <xf numFmtId="44" fontId="273" fillId="0" borderId="191" xfId="4" applyNumberFormat="1" applyFont="1" applyBorder="1" applyAlignment="1">
      <alignment horizontal="left" vertical="center"/>
    </xf>
    <xf numFmtId="44" fontId="273" fillId="0" borderId="192" xfId="4" applyNumberFormat="1" applyFont="1" applyBorder="1" applyAlignment="1">
      <alignment horizontal="left" vertical="center"/>
    </xf>
    <xf numFmtId="44" fontId="273" fillId="0" borderId="193" xfId="4" applyNumberFormat="1" applyFont="1" applyBorder="1"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311" fillId="30" borderId="9" xfId="4" applyFont="1" applyFill="1" applyBorder="1" applyAlignment="1">
      <alignment horizontal="center" vertical="center" wrapText="1"/>
    </xf>
    <xf numFmtId="0" fontId="311" fillId="30" borderId="0" xfId="4" applyFont="1" applyFill="1" applyAlignment="1">
      <alignment horizontal="center" vertical="center" wrapText="1"/>
    </xf>
    <xf numFmtId="0" fontId="311" fillId="0" borderId="95" xfId="0" applyFont="1" applyBorder="1" applyAlignment="1">
      <alignment horizontal="center" vertical="center" wrapText="1"/>
    </xf>
    <xf numFmtId="0" fontId="0" fillId="0" borderId="36" xfId="0" applyBorder="1" applyAlignment="1">
      <alignment horizontal="center" vertical="center" wrapText="1"/>
    </xf>
    <xf numFmtId="49" fontId="311" fillId="2" borderId="0" xfId="0" applyNumberFormat="1" applyFont="1" applyFill="1" applyAlignment="1">
      <alignment horizontal="center" vertical="center" wrapText="1"/>
    </xf>
    <xf numFmtId="0" fontId="311" fillId="2" borderId="0" xfId="44059" applyFont="1" applyFill="1" applyAlignment="1">
      <alignment horizontal="left" vertical="center"/>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19" fillId="0" borderId="182" xfId="0" applyFont="1" applyBorder="1" applyAlignment="1">
      <alignment horizontal="left"/>
    </xf>
    <xf numFmtId="0" fontId="380"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74" fillId="0" borderId="182" xfId="4" applyNumberFormat="1" applyFont="1" applyBorder="1" applyAlignment="1">
      <alignment horizontal="left" vertical="center"/>
    </xf>
    <xf numFmtId="167" fontId="311" fillId="0" borderId="104" xfId="4" applyNumberFormat="1" applyFont="1" applyBorder="1" applyAlignment="1">
      <alignment horizontal="left" vertical="center"/>
    </xf>
    <xf numFmtId="167" fontId="311" fillId="0" borderId="105" xfId="4" applyNumberFormat="1" applyFont="1" applyBorder="1" applyAlignment="1">
      <alignment horizontal="left" vertical="center"/>
    </xf>
    <xf numFmtId="167" fontId="311" fillId="0" borderId="106" xfId="4" applyNumberFormat="1" applyFont="1" applyBorder="1" applyAlignment="1">
      <alignment horizontal="left" vertical="center"/>
    </xf>
    <xf numFmtId="0" fontId="0" fillId="0" borderId="191" xfId="0" applyBorder="1" applyAlignment="1">
      <alignment horizontal="center"/>
    </xf>
    <xf numFmtId="0" fontId="0" fillId="0" borderId="192" xfId="0" applyBorder="1" applyAlignment="1">
      <alignment horizontal="center"/>
    </xf>
    <xf numFmtId="0" fontId="0" fillId="0" borderId="193" xfId="0" applyBorder="1" applyAlignment="1">
      <alignment horizontal="center"/>
    </xf>
    <xf numFmtId="0" fontId="311" fillId="30" borderId="6" xfId="4" applyFont="1" applyFill="1" applyBorder="1" applyAlignment="1">
      <alignment horizontal="center" vertical="center" wrapText="1"/>
    </xf>
    <xf numFmtId="0" fontId="311" fillId="30" borderId="7" xfId="4" applyFont="1" applyFill="1" applyBorder="1" applyAlignment="1">
      <alignment horizontal="center" vertical="center" wrapText="1"/>
    </xf>
    <xf numFmtId="0" fontId="311" fillId="30" borderId="132" xfId="4" applyFont="1" applyFill="1" applyBorder="1" applyAlignment="1">
      <alignment horizontal="center" vertical="center" wrapText="1"/>
    </xf>
    <xf numFmtId="0" fontId="311" fillId="30" borderId="10" xfId="4" applyFont="1" applyFill="1" applyBorder="1" applyAlignment="1">
      <alignment horizontal="center" vertical="center" wrapText="1"/>
    </xf>
    <xf numFmtId="0" fontId="311" fillId="30" borderId="11" xfId="4" applyFont="1" applyFill="1" applyBorder="1" applyAlignment="1">
      <alignment horizontal="center" vertical="center" wrapText="1"/>
    </xf>
    <xf numFmtId="0" fontId="311" fillId="30" borderId="133" xfId="4" applyFont="1" applyFill="1" applyBorder="1" applyAlignment="1">
      <alignment horizontal="center" vertical="center" wrapText="1"/>
    </xf>
    <xf numFmtId="0" fontId="311" fillId="0" borderId="0" xfId="44059" applyFont="1" applyAlignment="1">
      <alignment horizontal="center" vertical="center"/>
    </xf>
    <xf numFmtId="0" fontId="311" fillId="2" borderId="0" xfId="4" applyFont="1" applyFill="1" applyAlignment="1">
      <alignment horizontal="center" vertical="center" wrapText="1"/>
    </xf>
    <xf numFmtId="0" fontId="311" fillId="2" borderId="11" xfId="4" applyFont="1" applyFill="1" applyBorder="1" applyAlignment="1">
      <alignment horizontal="center" vertical="center" wrapText="1"/>
    </xf>
    <xf numFmtId="0" fontId="264" fillId="0" borderId="168" xfId="44206" applyFont="1" applyBorder="1" applyAlignment="1">
      <alignment horizontal="left" vertical="top" wrapText="1"/>
    </xf>
    <xf numFmtId="0" fontId="381" fillId="0" borderId="168" xfId="44059" applyFont="1" applyBorder="1" applyAlignment="1">
      <alignment horizontal="left" vertical="top" wrapText="1"/>
    </xf>
    <xf numFmtId="49" fontId="311" fillId="0" borderId="0" xfId="4" applyNumberFormat="1" applyFont="1" applyAlignment="1">
      <alignment horizontal="center" vertical="center"/>
    </xf>
    <xf numFmtId="49" fontId="311" fillId="30" borderId="0" xfId="4" applyNumberFormat="1" applyFont="1" applyFill="1" applyAlignment="1">
      <alignment horizontal="center" vertical="center"/>
    </xf>
    <xf numFmtId="0" fontId="311" fillId="2" borderId="100" xfId="44059" applyFont="1" applyFill="1" applyBorder="1" applyAlignment="1">
      <alignment horizontal="center" vertical="center" wrapText="1"/>
    </xf>
    <xf numFmtId="0" fontId="311" fillId="2" borderId="100" xfId="44059" applyFont="1" applyFill="1" applyBorder="1" applyAlignment="1">
      <alignment vertical="center" wrapText="1"/>
    </xf>
    <xf numFmtId="204" fontId="311" fillId="2" borderId="100" xfId="44059" applyNumberFormat="1" applyFont="1" applyFill="1" applyBorder="1" applyAlignment="1">
      <alignment horizontal="center" vertical="center"/>
    </xf>
    <xf numFmtId="0" fontId="268" fillId="0" borderId="0" xfId="44087" applyFont="1" applyAlignment="1">
      <alignment horizontal="center"/>
    </xf>
    <xf numFmtId="0" fontId="311" fillId="30" borderId="0" xfId="4" applyFont="1" applyFill="1" applyAlignment="1">
      <alignment horizontal="center" vertical="center"/>
    </xf>
    <xf numFmtId="49" fontId="311" fillId="0" borderId="0" xfId="4" applyNumberFormat="1" applyFont="1" applyAlignment="1">
      <alignment horizontal="center" vertical="center" wrapText="1"/>
    </xf>
    <xf numFmtId="0" fontId="271" fillId="4" borderId="1" xfId="13" applyFont="1" applyFill="1" applyBorder="1" applyAlignment="1">
      <alignment horizontal="center" vertical="center" wrapText="1"/>
    </xf>
    <xf numFmtId="49" fontId="311" fillId="30" borderId="13" xfId="0" applyNumberFormat="1" applyFont="1" applyFill="1" applyBorder="1" applyAlignment="1">
      <alignment horizontal="center" vertical="center" wrapText="1"/>
    </xf>
    <xf numFmtId="49" fontId="311" fillId="30" borderId="14" xfId="0" applyNumberFormat="1" applyFont="1" applyFill="1" applyBorder="1" applyAlignment="1">
      <alignment horizontal="center" vertical="center"/>
    </xf>
    <xf numFmtId="49" fontId="311"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36" xfId="0" applyBorder="1" applyAlignment="1">
      <alignment vertical="center" wrapText="1"/>
    </xf>
    <xf numFmtId="0" fontId="271" fillId="4" borderId="73" xfId="13" applyFont="1" applyFill="1" applyBorder="1" applyAlignment="1">
      <alignment horizontal="center" vertical="center" wrapText="1"/>
    </xf>
    <xf numFmtId="0" fontId="271" fillId="4" borderId="4" xfId="13" applyFont="1" applyFill="1" applyBorder="1" applyAlignment="1">
      <alignment horizontal="center" vertical="center" wrapText="1"/>
    </xf>
    <xf numFmtId="0" fontId="271" fillId="4" borderId="80" xfId="13" applyFont="1" applyFill="1" applyBorder="1" applyAlignment="1">
      <alignment horizontal="center" vertical="center" wrapText="1"/>
    </xf>
    <xf numFmtId="0" fontId="271" fillId="4" borderId="95" xfId="13" applyFont="1" applyFill="1" applyBorder="1" applyAlignment="1">
      <alignment horizontal="center" vertical="center" wrapText="1"/>
    </xf>
    <xf numFmtId="0" fontId="268" fillId="4" borderId="1" xfId="0" applyFont="1" applyFill="1" applyBorder="1" applyAlignment="1">
      <alignment horizontal="center" vertical="center" wrapText="1"/>
    </xf>
    <xf numFmtId="0" fontId="271" fillId="4" borderId="100" xfId="13" applyFont="1" applyFill="1" applyBorder="1" applyAlignment="1">
      <alignment horizontal="center" vertical="center" wrapText="1"/>
    </xf>
    <xf numFmtId="0" fontId="336" fillId="30" borderId="9" xfId="35116" applyFont="1" applyFill="1" applyBorder="1" applyAlignment="1">
      <alignment horizontal="center" vertical="center" wrapText="1"/>
    </xf>
    <xf numFmtId="0" fontId="336" fillId="30" borderId="0" xfId="35116" applyFont="1" applyFill="1" applyAlignment="1">
      <alignment horizontal="center" vertical="center" wrapText="1"/>
    </xf>
    <xf numFmtId="0" fontId="274" fillId="40" borderId="180" xfId="44409" applyFont="1" applyFill="1" applyBorder="1" applyAlignment="1">
      <alignment horizontal="center" vertical="center"/>
    </xf>
    <xf numFmtId="0" fontId="274" fillId="40" borderId="186" xfId="44409" applyFont="1" applyFill="1" applyBorder="1" applyAlignment="1">
      <alignment horizontal="center" vertical="center"/>
    </xf>
    <xf numFmtId="0" fontId="274" fillId="40" borderId="18" xfId="44409" applyFont="1" applyFill="1" applyBorder="1" applyAlignment="1">
      <alignment horizontal="center" vertical="center"/>
    </xf>
    <xf numFmtId="0" fontId="273" fillId="40" borderId="180" xfId="44409" applyFont="1" applyFill="1" applyBorder="1" applyAlignment="1">
      <alignment horizontal="center" vertical="center"/>
    </xf>
    <xf numFmtId="196" fontId="273" fillId="40" borderId="180" xfId="44409" applyNumberFormat="1" applyFont="1" applyFill="1" applyBorder="1" applyAlignment="1">
      <alignment horizontal="center" vertical="center"/>
    </xf>
    <xf numFmtId="0" fontId="273" fillId="40" borderId="180" xfId="44409" applyFont="1" applyFill="1" applyBorder="1" applyAlignment="1">
      <alignment horizontal="center" vertical="center" wrapText="1"/>
    </xf>
    <xf numFmtId="196" fontId="273" fillId="40" borderId="180" xfId="44409" applyNumberFormat="1" applyFont="1" applyFill="1" applyBorder="1" applyAlignment="1">
      <alignment horizontal="center" vertical="center" wrapText="1"/>
    </xf>
    <xf numFmtId="198" fontId="273" fillId="40" borderId="180" xfId="44409" applyNumberFormat="1" applyFont="1" applyFill="1" applyBorder="1" applyAlignment="1">
      <alignment horizontal="center" vertical="center"/>
    </xf>
    <xf numFmtId="0" fontId="274" fillId="0" borderId="186" xfId="44409" applyFont="1" applyBorder="1" applyAlignment="1">
      <alignment horizontal="center" vertical="center"/>
    </xf>
    <xf numFmtId="0" fontId="274" fillId="0" borderId="18" xfId="44409" applyFont="1" applyBorder="1" applyAlignment="1">
      <alignment horizontal="center" vertical="center"/>
    </xf>
    <xf numFmtId="0" fontId="273" fillId="0" borderId="186" xfId="44409" applyFont="1" applyBorder="1" applyAlignment="1">
      <alignment horizontal="center" vertical="center"/>
    </xf>
    <xf numFmtId="0" fontId="273" fillId="0" borderId="18" xfId="44409" applyFont="1" applyBorder="1" applyAlignment="1">
      <alignment horizontal="center" vertical="center"/>
    </xf>
    <xf numFmtId="196" fontId="273" fillId="0" borderId="186" xfId="44409" applyNumberFormat="1" applyFont="1" applyBorder="1" applyAlignment="1">
      <alignment horizontal="center" vertical="center"/>
    </xf>
    <xf numFmtId="196" fontId="273" fillId="0" borderId="18" xfId="44409" applyNumberFormat="1" applyFont="1" applyBorder="1" applyAlignment="1">
      <alignment horizontal="center" vertical="center"/>
    </xf>
    <xf numFmtId="196" fontId="273" fillId="0" borderId="186" xfId="44409" applyNumberFormat="1" applyFont="1" applyBorder="1" applyAlignment="1">
      <alignment horizontal="center" vertical="center" wrapText="1"/>
    </xf>
    <xf numFmtId="196" fontId="273" fillId="0" borderId="18" xfId="44409" applyNumberFormat="1" applyFont="1" applyBorder="1" applyAlignment="1">
      <alignment horizontal="center" vertical="center" wrapText="1"/>
    </xf>
    <xf numFmtId="198" fontId="273" fillId="0" borderId="186" xfId="44409" applyNumberFormat="1" applyFont="1" applyBorder="1" applyAlignment="1">
      <alignment horizontal="center" vertical="center"/>
    </xf>
    <xf numFmtId="198" fontId="273" fillId="0" borderId="18" xfId="44409" applyNumberFormat="1" applyFont="1" applyBorder="1" applyAlignment="1">
      <alignment horizontal="center" vertical="center"/>
    </xf>
    <xf numFmtId="0" fontId="274" fillId="40" borderId="180" xfId="44409" applyFont="1" applyFill="1" applyBorder="1" applyAlignment="1">
      <alignment horizontal="center" vertical="center" wrapText="1"/>
    </xf>
    <xf numFmtId="0" fontId="274" fillId="0" borderId="180" xfId="44409" applyFont="1" applyBorder="1" applyAlignment="1">
      <alignment horizontal="center" vertical="center" wrapText="1"/>
    </xf>
    <xf numFmtId="0" fontId="273" fillId="0" borderId="186" xfId="44409" applyFont="1" applyBorder="1" applyAlignment="1">
      <alignment horizontal="center" vertical="center" wrapText="1"/>
    </xf>
    <xf numFmtId="0" fontId="273" fillId="0" borderId="31" xfId="44409" applyFont="1" applyBorder="1" applyAlignment="1">
      <alignment horizontal="center" vertical="center" wrapText="1"/>
    </xf>
    <xf numFmtId="0" fontId="273" fillId="0" borderId="18" xfId="44409" applyFont="1" applyBorder="1" applyAlignment="1">
      <alignment horizontal="center" vertical="center" wrapText="1"/>
    </xf>
    <xf numFmtId="196" fontId="273" fillId="0" borderId="31" xfId="44409" applyNumberFormat="1" applyFont="1" applyBorder="1" applyAlignment="1">
      <alignment horizontal="center" vertical="center" wrapText="1"/>
    </xf>
    <xf numFmtId="198" fontId="273" fillId="0" borderId="186" xfId="44409" applyNumberFormat="1" applyFont="1" applyBorder="1" applyAlignment="1">
      <alignment horizontal="center" vertical="center" wrapText="1"/>
    </xf>
    <xf numFmtId="198" fontId="273" fillId="0" borderId="31" xfId="44409" applyNumberFormat="1" applyFont="1" applyBorder="1" applyAlignment="1">
      <alignment horizontal="center" vertical="center" wrapText="1"/>
    </xf>
    <xf numFmtId="198" fontId="273" fillId="0" borderId="18" xfId="44409" applyNumberFormat="1" applyFont="1" applyBorder="1" applyAlignment="1">
      <alignment horizontal="center" vertical="center" wrapText="1"/>
    </xf>
    <xf numFmtId="0" fontId="274" fillId="40" borderId="186" xfId="44409" applyFont="1" applyFill="1" applyBorder="1" applyAlignment="1">
      <alignment horizontal="center" vertical="center" wrapText="1"/>
    </xf>
    <xf numFmtId="0" fontId="274" fillId="40" borderId="31" xfId="44409" applyFont="1" applyFill="1" applyBorder="1" applyAlignment="1">
      <alignment horizontal="center" vertical="center" wrapText="1"/>
    </xf>
    <xf numFmtId="0" fontId="274" fillId="40" borderId="18" xfId="44409" applyFont="1" applyFill="1" applyBorder="1" applyAlignment="1">
      <alignment horizontal="center" vertical="center" wrapText="1"/>
    </xf>
    <xf numFmtId="0" fontId="273" fillId="40" borderId="186" xfId="44409" applyFont="1" applyFill="1" applyBorder="1" applyAlignment="1">
      <alignment horizontal="center" vertical="center" wrapText="1"/>
    </xf>
    <xf numFmtId="0" fontId="273" fillId="40" borderId="31" xfId="44409" applyFont="1" applyFill="1" applyBorder="1" applyAlignment="1">
      <alignment horizontal="center" vertical="center" wrapText="1"/>
    </xf>
    <xf numFmtId="0" fontId="273" fillId="40" borderId="18" xfId="44409" applyFont="1" applyFill="1" applyBorder="1" applyAlignment="1">
      <alignment horizontal="center" vertical="center" wrapText="1"/>
    </xf>
    <xf numFmtId="198" fontId="273" fillId="40" borderId="186" xfId="44409" applyNumberFormat="1" applyFont="1" applyFill="1" applyBorder="1" applyAlignment="1">
      <alignment horizontal="center" vertical="center" wrapText="1"/>
    </xf>
    <xf numFmtId="198" fontId="273" fillId="40" borderId="31" xfId="44409" applyNumberFormat="1" applyFont="1" applyFill="1" applyBorder="1" applyAlignment="1">
      <alignment horizontal="center" vertical="center" wrapText="1"/>
    </xf>
    <xf numFmtId="198" fontId="273" fillId="40" borderId="18" xfId="44409" applyNumberFormat="1" applyFont="1" applyFill="1" applyBorder="1" applyAlignment="1">
      <alignment horizontal="center" vertical="center" wrapText="1"/>
    </xf>
    <xf numFmtId="196" fontId="273" fillId="40" borderId="186" xfId="44409" applyNumberFormat="1" applyFont="1" applyFill="1" applyBorder="1" applyAlignment="1">
      <alignment horizontal="center" vertical="center" wrapText="1"/>
    </xf>
    <xf numFmtId="196" fontId="273" fillId="40" borderId="31" xfId="44409" applyNumberFormat="1" applyFont="1" applyFill="1" applyBorder="1" applyAlignment="1">
      <alignment horizontal="center" vertical="center" wrapText="1"/>
    </xf>
    <xf numFmtId="196" fontId="273" fillId="40" borderId="18" xfId="44409" applyNumberFormat="1" applyFont="1" applyFill="1" applyBorder="1" applyAlignment="1">
      <alignment horizontal="center" vertical="center" wrapText="1"/>
    </xf>
    <xf numFmtId="0" fontId="274" fillId="0" borderId="186" xfId="44409" applyFont="1" applyBorder="1" applyAlignment="1">
      <alignment horizontal="center" vertical="center" wrapText="1"/>
    </xf>
    <xf numFmtId="0" fontId="274" fillId="0" borderId="31" xfId="44409" applyFont="1" applyBorder="1" applyAlignment="1">
      <alignment horizontal="center" vertical="center" wrapText="1"/>
    </xf>
    <xf numFmtId="0" fontId="274" fillId="0" borderId="18" xfId="44409" applyFont="1" applyBorder="1" applyAlignment="1">
      <alignment horizontal="center" vertical="center" wrapText="1"/>
    </xf>
    <xf numFmtId="0" fontId="273" fillId="40" borderId="180" xfId="0" applyFont="1" applyFill="1" applyBorder="1" applyAlignment="1">
      <alignment horizontal="center" vertical="center" wrapText="1"/>
    </xf>
    <xf numFmtId="0" fontId="273" fillId="0" borderId="186" xfId="0" applyFont="1" applyBorder="1" applyAlignment="1">
      <alignment horizontal="center" vertical="center" wrapText="1"/>
    </xf>
    <xf numFmtId="0" fontId="273" fillId="0" borderId="31" xfId="0" applyFont="1" applyBorder="1" applyAlignment="1">
      <alignment horizontal="center" vertical="center" wrapText="1"/>
    </xf>
    <xf numFmtId="0" fontId="273" fillId="0" borderId="18" xfId="0" applyFont="1" applyBorder="1" applyAlignment="1">
      <alignment horizontal="center" vertical="center" wrapText="1"/>
    </xf>
    <xf numFmtId="0" fontId="273" fillId="0" borderId="31" xfId="44409" applyFont="1" applyBorder="1" applyAlignment="1">
      <alignment horizontal="center" vertical="center"/>
    </xf>
    <xf numFmtId="0" fontId="273" fillId="0" borderId="180" xfId="0" applyFont="1" applyBorder="1" applyAlignment="1">
      <alignment horizontal="center" vertical="center" wrapText="1"/>
    </xf>
    <xf numFmtId="196" fontId="273" fillId="0" borderId="186" xfId="0" applyNumberFormat="1" applyFont="1" applyBorder="1" applyAlignment="1">
      <alignment horizontal="center" vertical="center" wrapText="1"/>
    </xf>
    <xf numFmtId="196" fontId="273" fillId="0" borderId="31" xfId="0" applyNumberFormat="1" applyFont="1" applyBorder="1" applyAlignment="1">
      <alignment horizontal="center" vertical="center" wrapText="1"/>
    </xf>
    <xf numFmtId="196" fontId="273" fillId="0" borderId="18" xfId="0" applyNumberFormat="1" applyFont="1" applyBorder="1" applyAlignment="1">
      <alignment horizontal="center" vertical="center" wrapText="1"/>
    </xf>
    <xf numFmtId="0" fontId="274" fillId="40" borderId="186" xfId="0" applyFont="1" applyFill="1" applyBorder="1" applyAlignment="1">
      <alignment horizontal="center" vertical="center" wrapText="1"/>
    </xf>
    <xf numFmtId="0" fontId="274" fillId="40" borderId="31" xfId="0" applyFont="1" applyFill="1" applyBorder="1" applyAlignment="1">
      <alignment horizontal="center" vertical="center" wrapText="1"/>
    </xf>
    <xf numFmtId="0" fontId="274" fillId="40" borderId="18" xfId="0" applyFont="1" applyFill="1" applyBorder="1" applyAlignment="1">
      <alignment horizontal="center" vertical="center" wrapText="1"/>
    </xf>
    <xf numFmtId="0" fontId="274" fillId="40" borderId="31" xfId="44409" applyFont="1" applyFill="1" applyBorder="1" applyAlignment="1">
      <alignment horizontal="center" vertical="center"/>
    </xf>
    <xf numFmtId="0" fontId="273" fillId="40" borderId="186" xfId="44409" applyFont="1" applyFill="1" applyBorder="1" applyAlignment="1">
      <alignment horizontal="center" vertical="center"/>
    </xf>
    <xf numFmtId="0" fontId="273" fillId="40" borderId="31" xfId="44409" applyFont="1" applyFill="1" applyBorder="1" applyAlignment="1">
      <alignment horizontal="center" vertical="center"/>
    </xf>
    <xf numFmtId="0" fontId="273" fillId="40" borderId="18" xfId="44409" applyFont="1" applyFill="1" applyBorder="1" applyAlignment="1">
      <alignment horizontal="center" vertical="center"/>
    </xf>
    <xf numFmtId="0" fontId="273" fillId="40" borderId="186" xfId="0" applyFont="1" applyFill="1" applyBorder="1" applyAlignment="1">
      <alignment horizontal="center" vertical="center" wrapText="1"/>
    </xf>
    <xf numFmtId="0" fontId="273" fillId="40" borderId="31" xfId="0" applyFont="1" applyFill="1" applyBorder="1" applyAlignment="1">
      <alignment horizontal="center" vertical="center" wrapText="1"/>
    </xf>
    <xf numFmtId="0" fontId="273" fillId="40" borderId="18" xfId="0" applyFont="1" applyFill="1" applyBorder="1" applyAlignment="1">
      <alignment horizontal="center" vertical="center" wrapText="1"/>
    </xf>
    <xf numFmtId="196" fontId="273" fillId="40" borderId="186" xfId="0" applyNumberFormat="1" applyFont="1" applyFill="1" applyBorder="1" applyAlignment="1">
      <alignment horizontal="center" vertical="center" wrapText="1"/>
    </xf>
    <xf numFmtId="196" fontId="273" fillId="40" borderId="31" xfId="0" applyNumberFormat="1" applyFont="1" applyFill="1" applyBorder="1" applyAlignment="1">
      <alignment horizontal="center" vertical="center" wrapText="1"/>
    </xf>
    <xf numFmtId="196" fontId="273" fillId="40" borderId="18" xfId="0" applyNumberFormat="1" applyFont="1" applyFill="1" applyBorder="1" applyAlignment="1">
      <alignment horizontal="center" vertical="center" wrapText="1"/>
    </xf>
    <xf numFmtId="0" fontId="273" fillId="0" borderId="180" xfId="44409" applyFont="1" applyBorder="1" applyAlignment="1">
      <alignment horizontal="center" vertical="center"/>
    </xf>
    <xf numFmtId="0" fontId="273" fillId="0" borderId="180" xfId="44409" applyFont="1" applyBorder="1" applyAlignment="1">
      <alignment horizontal="center" vertical="center" wrapText="1"/>
    </xf>
    <xf numFmtId="196" fontId="273" fillId="0" borderId="180" xfId="44409" applyNumberFormat="1" applyFont="1" applyBorder="1" applyAlignment="1">
      <alignment horizontal="center" vertical="center" wrapText="1"/>
    </xf>
    <xf numFmtId="198" fontId="273" fillId="40" borderId="180" xfId="0" applyNumberFormat="1" applyFont="1" applyFill="1" applyBorder="1" applyAlignment="1">
      <alignment horizontal="center" vertical="center" wrapText="1"/>
    </xf>
    <xf numFmtId="0" fontId="274" fillId="0" borderId="31" xfId="44409" applyFont="1" applyBorder="1" applyAlignment="1">
      <alignment horizontal="center" vertical="center"/>
    </xf>
    <xf numFmtId="196" fontId="273" fillId="0" borderId="31" xfId="44409" applyNumberFormat="1" applyFont="1" applyBorder="1" applyAlignment="1">
      <alignment horizontal="center" vertical="center"/>
    </xf>
    <xf numFmtId="198" fontId="273" fillId="0" borderId="186" xfId="0" applyNumberFormat="1" applyFont="1" applyBorder="1" applyAlignment="1">
      <alignment horizontal="center" vertical="center" wrapText="1"/>
    </xf>
    <xf numFmtId="198" fontId="273" fillId="0" borderId="31" xfId="0" applyNumberFormat="1" applyFont="1" applyBorder="1" applyAlignment="1">
      <alignment horizontal="center" vertical="center" wrapText="1"/>
    </xf>
    <xf numFmtId="198" fontId="273" fillId="0" borderId="18" xfId="0" applyNumberFormat="1" applyFont="1" applyBorder="1" applyAlignment="1">
      <alignment horizontal="center" vertical="center" wrapText="1"/>
    </xf>
    <xf numFmtId="0" fontId="274" fillId="0" borderId="180" xfId="44409" applyFont="1" applyBorder="1" applyAlignment="1">
      <alignment horizontal="center" vertical="center"/>
    </xf>
    <xf numFmtId="0" fontId="274" fillId="40" borderId="180" xfId="0" applyFont="1" applyFill="1" applyBorder="1" applyAlignment="1">
      <alignment horizontal="center" vertical="center" wrapText="1"/>
    </xf>
    <xf numFmtId="0" fontId="274" fillId="0" borderId="186" xfId="0" applyFont="1" applyBorder="1" applyAlignment="1">
      <alignment horizontal="center" vertical="center" wrapText="1"/>
    </xf>
    <xf numFmtId="0" fontId="274" fillId="0" borderId="31" xfId="0" applyFont="1" applyBorder="1" applyAlignment="1">
      <alignment horizontal="center" vertical="center" wrapText="1"/>
    </xf>
    <xf numFmtId="196" fontId="274" fillId="0" borderId="186" xfId="44409" applyNumberFormat="1" applyFont="1" applyBorder="1" applyAlignment="1">
      <alignment horizontal="center" vertical="center" wrapText="1"/>
    </xf>
    <xf numFmtId="196" fontId="274" fillId="0" borderId="31" xfId="44409" applyNumberFormat="1" applyFont="1" applyBorder="1" applyAlignment="1">
      <alignment horizontal="center" vertical="center" wrapText="1"/>
    </xf>
    <xf numFmtId="196" fontId="274" fillId="0" borderId="18" xfId="44409" applyNumberFormat="1" applyFont="1" applyBorder="1" applyAlignment="1">
      <alignment horizontal="center" vertical="center" wrapText="1"/>
    </xf>
    <xf numFmtId="1" fontId="273" fillId="0" borderId="186" xfId="44409" applyNumberFormat="1" applyFont="1" applyBorder="1" applyAlignment="1">
      <alignment horizontal="center" vertical="center" wrapText="1"/>
    </xf>
    <xf numFmtId="1" fontId="273" fillId="0" borderId="31" xfId="44409" applyNumberFormat="1" applyFont="1" applyBorder="1" applyAlignment="1">
      <alignment horizontal="center" vertical="center" wrapText="1"/>
    </xf>
    <xf numFmtId="1" fontId="273" fillId="0" borderId="18" xfId="44409" applyNumberFormat="1" applyFont="1" applyBorder="1" applyAlignment="1">
      <alignment horizontal="center" vertical="center" wrapText="1"/>
    </xf>
    <xf numFmtId="196" fontId="273" fillId="40" borderId="180" xfId="0" applyNumberFormat="1" applyFont="1" applyFill="1" applyBorder="1" applyAlignment="1">
      <alignment horizontal="center" vertical="center" wrapText="1"/>
    </xf>
    <xf numFmtId="14" fontId="273" fillId="40" borderId="186" xfId="0" applyNumberFormat="1" applyFont="1" applyFill="1" applyBorder="1" applyAlignment="1">
      <alignment horizontal="center" vertical="center" wrapText="1"/>
    </xf>
    <xf numFmtId="14" fontId="273" fillId="40" borderId="18" xfId="0" applyNumberFormat="1" applyFont="1" applyFill="1" applyBorder="1" applyAlignment="1">
      <alignment horizontal="center" vertical="center" wrapText="1"/>
    </xf>
    <xf numFmtId="14" fontId="273" fillId="40" borderId="186" xfId="0" applyNumberFormat="1" applyFont="1" applyFill="1" applyBorder="1" applyAlignment="1">
      <alignment horizontal="left" vertical="center" wrapText="1"/>
    </xf>
    <xf numFmtId="14" fontId="273" fillId="40" borderId="18" xfId="0" applyNumberFormat="1" applyFont="1" applyFill="1" applyBorder="1" applyAlignment="1">
      <alignment horizontal="left" vertical="center" wrapText="1"/>
    </xf>
    <xf numFmtId="0" fontId="336" fillId="30" borderId="9" xfId="44172" applyFont="1" applyFill="1" applyBorder="1" applyAlignment="1">
      <alignment horizontal="center" vertical="center" wrapText="1"/>
    </xf>
    <xf numFmtId="0" fontId="336" fillId="30" borderId="0" xfId="44172" applyFont="1" applyFill="1" applyAlignment="1">
      <alignment horizontal="center" vertical="center" wrapText="1"/>
    </xf>
    <xf numFmtId="198" fontId="273" fillId="0" borderId="180" xfId="0" applyNumberFormat="1" applyFont="1" applyBorder="1" applyAlignment="1">
      <alignment horizontal="center" vertical="center" wrapText="1"/>
    </xf>
    <xf numFmtId="198" fontId="274" fillId="0" borderId="186" xfId="0" applyNumberFormat="1" applyFont="1" applyBorder="1" applyAlignment="1">
      <alignment horizontal="center" vertical="center" wrapText="1"/>
    </xf>
    <xf numFmtId="198" fontId="274" fillId="0" borderId="31" xfId="0" applyNumberFormat="1" applyFont="1" applyBorder="1" applyAlignment="1">
      <alignment horizontal="center" vertical="center" wrapText="1"/>
    </xf>
    <xf numFmtId="198" fontId="274" fillId="0" borderId="18" xfId="0" applyNumberFormat="1" applyFont="1" applyBorder="1" applyAlignment="1">
      <alignment horizontal="center" vertical="center" wrapText="1"/>
    </xf>
    <xf numFmtId="0" fontId="274" fillId="40" borderId="186" xfId="0" applyFont="1" applyFill="1" applyBorder="1" applyAlignment="1">
      <alignment horizontal="center" vertical="center"/>
    </xf>
    <xf numFmtId="0" fontId="274" fillId="40" borderId="31" xfId="0" applyFont="1" applyFill="1" applyBorder="1" applyAlignment="1">
      <alignment horizontal="center" vertical="center"/>
    </xf>
    <xf numFmtId="0" fontId="274" fillId="40" borderId="18" xfId="0" applyFont="1" applyFill="1" applyBorder="1" applyAlignment="1">
      <alignment horizontal="center" vertical="center"/>
    </xf>
    <xf numFmtId="196" fontId="273" fillId="0" borderId="180" xfId="0" applyNumberFormat="1" applyFont="1" applyBorder="1" applyAlignment="1">
      <alignment horizontal="center" vertical="center" wrapText="1"/>
    </xf>
    <xf numFmtId="0" fontId="274" fillId="0" borderId="180" xfId="0" applyFont="1" applyBorder="1" applyAlignment="1">
      <alignment horizontal="center" vertical="center" wrapText="1"/>
    </xf>
    <xf numFmtId="0" fontId="273" fillId="40" borderId="187" xfId="44409" applyFont="1" applyFill="1" applyBorder="1" applyAlignment="1">
      <alignment horizontal="center" vertical="center" wrapText="1"/>
    </xf>
    <xf numFmtId="196" fontId="273" fillId="0" borderId="180" xfId="44409" applyNumberFormat="1" applyFont="1" applyBorder="1" applyAlignment="1">
      <alignment horizontal="center" vertical="center"/>
    </xf>
    <xf numFmtId="0" fontId="273" fillId="0" borderId="180" xfId="0" applyFont="1" applyBorder="1" applyAlignment="1">
      <alignment horizontal="center" vertical="center"/>
    </xf>
    <xf numFmtId="0" fontId="270" fillId="0" borderId="180" xfId="0" applyFont="1" applyBorder="1" applyAlignment="1">
      <alignment horizontal="center" vertical="center" wrapText="1"/>
    </xf>
    <xf numFmtId="0" fontId="273" fillId="2" borderId="180" xfId="44409" applyFont="1" applyFill="1" applyBorder="1" applyAlignment="1">
      <alignment horizontal="center" vertical="center" wrapText="1"/>
    </xf>
    <xf numFmtId="0" fontId="274" fillId="2" borderId="180" xfId="44409" applyFont="1" applyFill="1" applyBorder="1" applyAlignment="1">
      <alignment horizontal="center" vertical="center" wrapText="1"/>
    </xf>
    <xf numFmtId="196" fontId="273" fillId="2" borderId="180" xfId="44409" applyNumberFormat="1" applyFont="1" applyFill="1" applyBorder="1" applyAlignment="1">
      <alignment horizontal="center" vertical="center" wrapText="1"/>
    </xf>
    <xf numFmtId="196" fontId="273" fillId="2" borderId="31" xfId="44409" applyNumberFormat="1" applyFont="1" applyFill="1" applyBorder="1" applyAlignment="1">
      <alignment horizontal="center" vertical="center" wrapText="1"/>
    </xf>
    <xf numFmtId="196" fontId="273" fillId="2" borderId="18" xfId="44409" applyNumberFormat="1" applyFont="1" applyFill="1" applyBorder="1" applyAlignment="1">
      <alignment horizontal="center" vertical="center" wrapText="1"/>
    </xf>
    <xf numFmtId="0" fontId="274" fillId="34" borderId="13" xfId="0" applyFont="1" applyFill="1" applyBorder="1" applyAlignment="1">
      <alignment horizontal="center" wrapText="1"/>
    </xf>
    <xf numFmtId="0" fontId="274" fillId="34" borderId="14" xfId="0" applyFont="1" applyFill="1" applyBorder="1" applyAlignment="1">
      <alignment horizontal="center" wrapText="1"/>
    </xf>
    <xf numFmtId="0" fontId="274" fillId="34" borderId="15" xfId="0" applyFont="1" applyFill="1" applyBorder="1" applyAlignment="1">
      <alignment horizontal="center" wrapText="1"/>
    </xf>
    <xf numFmtId="49" fontId="274" fillId="2" borderId="0" xfId="4" applyNumberFormat="1" applyFont="1" applyFill="1" applyAlignment="1">
      <alignment horizontal="center" vertical="center" wrapText="1"/>
    </xf>
    <xf numFmtId="49" fontId="311" fillId="2" borderId="0" xfId="4" applyNumberFormat="1" applyFont="1" applyFill="1" applyAlignment="1">
      <alignment horizontal="center" vertical="center" wrapText="1"/>
    </xf>
    <xf numFmtId="49" fontId="311" fillId="30" borderId="6" xfId="4" applyNumberFormat="1" applyFont="1" applyFill="1" applyBorder="1" applyAlignment="1">
      <alignment horizontal="center" vertical="center" wrapText="1"/>
    </xf>
    <xf numFmtId="49" fontId="311" fillId="30" borderId="7" xfId="4" applyNumberFormat="1" applyFont="1" applyFill="1" applyBorder="1" applyAlignment="1">
      <alignment horizontal="center" vertical="center" wrapText="1"/>
    </xf>
    <xf numFmtId="49" fontId="311" fillId="30" borderId="8" xfId="4" applyNumberFormat="1" applyFont="1" applyFill="1" applyBorder="1" applyAlignment="1">
      <alignment horizontal="center" vertical="center" wrapText="1"/>
    </xf>
    <xf numFmtId="49" fontId="311" fillId="30" borderId="10" xfId="44011" applyNumberFormat="1" applyFont="1" applyFill="1" applyBorder="1" applyAlignment="1">
      <alignment horizontal="center" vertical="center" wrapText="1"/>
    </xf>
    <xf numFmtId="49" fontId="311" fillId="30" borderId="11" xfId="44011" applyNumberFormat="1" applyFont="1" applyFill="1" applyBorder="1" applyAlignment="1">
      <alignment horizontal="center" vertical="center" wrapText="1"/>
    </xf>
    <xf numFmtId="49" fontId="311" fillId="30" borderId="12" xfId="44011" applyNumberFormat="1" applyFont="1" applyFill="1" applyBorder="1" applyAlignment="1">
      <alignment horizontal="center" vertical="center" wrapText="1"/>
    </xf>
    <xf numFmtId="0" fontId="268" fillId="0" borderId="100" xfId="44153" applyFont="1" applyBorder="1" applyAlignment="1">
      <alignment horizontal="center" vertical="center" wrapText="1"/>
    </xf>
    <xf numFmtId="0" fontId="268" fillId="0" borderId="100" xfId="44153" applyFont="1" applyBorder="1" applyAlignment="1">
      <alignment horizontal="center" vertical="center"/>
    </xf>
    <xf numFmtId="0" fontId="369" fillId="0" borderId="0" xfId="44153" applyFont="1" applyAlignment="1">
      <alignment horizontal="left" vertical="center" wrapText="1"/>
    </xf>
    <xf numFmtId="0" fontId="369" fillId="0" borderId="190" xfId="44153" applyFont="1" applyBorder="1" applyAlignment="1">
      <alignment horizontal="left" vertical="center" wrapText="1"/>
    </xf>
    <xf numFmtId="0" fontId="274" fillId="0" borderId="183" xfId="44153" applyFont="1" applyBorder="1" applyAlignment="1">
      <alignment horizontal="center" vertical="center" wrapText="1"/>
    </xf>
    <xf numFmtId="0" fontId="274" fillId="0" borderId="73" xfId="44153" applyFont="1" applyBorder="1" applyAlignment="1">
      <alignment horizontal="center" vertical="center" wrapText="1"/>
    </xf>
    <xf numFmtId="0" fontId="274" fillId="0" borderId="35" xfId="44153" applyFont="1" applyBorder="1" applyAlignment="1">
      <alignment horizontal="center" vertical="center" wrapText="1"/>
    </xf>
    <xf numFmtId="0" fontId="274" fillId="0" borderId="36" xfId="44153" applyFont="1" applyBorder="1" applyAlignment="1">
      <alignment horizontal="center" vertical="center" wrapText="1"/>
    </xf>
    <xf numFmtId="49" fontId="311" fillId="30" borderId="174" xfId="4" applyNumberFormat="1" applyFont="1" applyFill="1" applyBorder="1" applyAlignment="1">
      <alignment horizontal="center" vertical="center" wrapText="1"/>
    </xf>
    <xf numFmtId="49" fontId="311" fillId="30" borderId="173" xfId="4" applyNumberFormat="1" applyFont="1" applyFill="1" applyBorder="1" applyAlignment="1">
      <alignment horizontal="center" vertical="center" wrapText="1"/>
    </xf>
    <xf numFmtId="49" fontId="311" fillId="30" borderId="9" xfId="44011" applyNumberFormat="1" applyFont="1" applyFill="1" applyBorder="1" applyAlignment="1">
      <alignment horizontal="center" vertical="center" wrapText="1"/>
    </xf>
    <xf numFmtId="49" fontId="311" fillId="30" borderId="0" xfId="44011" applyNumberFormat="1" applyFont="1" applyFill="1" applyAlignment="1">
      <alignment horizontal="center" vertical="center" wrapText="1"/>
    </xf>
    <xf numFmtId="0" fontId="274" fillId="0" borderId="191" xfId="4" applyFont="1" applyBorder="1" applyAlignment="1">
      <alignment horizontal="center" vertical="center" wrapText="1"/>
    </xf>
    <xf numFmtId="0" fontId="274" fillId="0" borderId="192" xfId="4" applyFont="1" applyBorder="1" applyAlignment="1">
      <alignment horizontal="center" vertical="center" wrapText="1"/>
    </xf>
    <xf numFmtId="0" fontId="274" fillId="0" borderId="193" xfId="4" applyFont="1" applyBorder="1" applyAlignment="1">
      <alignment horizontal="center" vertical="center" wrapText="1"/>
    </xf>
    <xf numFmtId="1" fontId="274" fillId="0" borderId="191" xfId="4" applyNumberFormat="1" applyFont="1" applyBorder="1" applyAlignment="1">
      <alignment horizontal="center" vertical="center" wrapText="1"/>
    </xf>
    <xf numFmtId="1" fontId="274" fillId="0" borderId="193" xfId="4" applyNumberFormat="1" applyFont="1" applyBorder="1" applyAlignment="1">
      <alignment horizontal="center" vertical="center" wrapText="1"/>
    </xf>
    <xf numFmtId="1" fontId="273" fillId="0" borderId="191" xfId="4" applyNumberFormat="1" applyFont="1" applyBorder="1" applyAlignment="1">
      <alignment horizontal="left" vertical="center" wrapText="1"/>
    </xf>
    <xf numFmtId="1" fontId="273" fillId="0" borderId="193" xfId="4" applyNumberFormat="1" applyFont="1" applyBorder="1" applyAlignment="1">
      <alignment horizontal="left" vertical="center" wrapText="1"/>
    </xf>
    <xf numFmtId="1" fontId="273" fillId="0" borderId="191" xfId="4" applyNumberFormat="1" applyFont="1" applyBorder="1" applyAlignment="1">
      <alignment horizontal="justify" vertical="center" wrapText="1"/>
    </xf>
    <xf numFmtId="1" fontId="273" fillId="0" borderId="193" xfId="4" applyNumberFormat="1" applyFont="1" applyBorder="1" applyAlignment="1">
      <alignment horizontal="justify" vertical="center" wrapText="1"/>
    </xf>
    <xf numFmtId="0" fontId="273" fillId="0" borderId="0" xfId="0" applyFont="1" applyBorder="1" applyAlignment="1">
      <alignment vertical="center"/>
    </xf>
    <xf numFmtId="0" fontId="274" fillId="0" borderId="3" xfId="4" applyFont="1" applyBorder="1" applyAlignment="1">
      <alignment vertical="center" wrapText="1"/>
    </xf>
    <xf numFmtId="1" fontId="274" fillId="0" borderId="3" xfId="4" applyNumberFormat="1" applyFont="1" applyBorder="1" applyAlignment="1">
      <alignment vertical="center" wrapText="1"/>
    </xf>
    <xf numFmtId="1" fontId="273" fillId="0" borderId="3" xfId="4" applyNumberFormat="1" applyFont="1" applyBorder="1" applyAlignment="1">
      <alignment vertical="center" wrapText="1"/>
    </xf>
    <xf numFmtId="1" fontId="273" fillId="0" borderId="0" xfId="4" applyNumberFormat="1" applyFont="1" applyBorder="1" applyAlignment="1">
      <alignment vertical="center" wrapText="1"/>
    </xf>
    <xf numFmtId="0" fontId="270" fillId="0" borderId="0" xfId="4" applyFont="1" applyBorder="1" applyAlignment="1">
      <alignment vertical="center"/>
    </xf>
    <xf numFmtId="0" fontId="270" fillId="0" borderId="0" xfId="0" applyFont="1" applyBorder="1" applyAlignment="1">
      <alignment vertical="center"/>
    </xf>
    <xf numFmtId="0" fontId="273" fillId="0" borderId="0" xfId="4" applyFont="1" applyAlignment="1">
      <alignment vertical="center" wrapText="1"/>
    </xf>
    <xf numFmtId="0" fontId="273" fillId="40" borderId="180" xfId="44409" applyFont="1" applyFill="1" applyBorder="1" applyAlignment="1">
      <alignment horizontal="justify" vertical="center"/>
    </xf>
  </cellXfs>
  <cellStyles count="44411">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7">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9</c:v>
                </c:pt>
                <c:pt idx="1">
                  <c:v>12</c:v>
                </c:pt>
                <c:pt idx="2">
                  <c:v>17</c:v>
                </c:pt>
                <c:pt idx="3">
                  <c:v>37</c:v>
                </c:pt>
                <c:pt idx="4">
                  <c:v>20</c:v>
                </c:pt>
                <c:pt idx="5">
                  <c:v>23</c:v>
                </c:pt>
                <c:pt idx="6">
                  <c:v>16</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95</c:v>
                </c:pt>
                <c:pt idx="1">
                  <c:v>82</c:v>
                </c:pt>
                <c:pt idx="2">
                  <c:v>108</c:v>
                </c:pt>
                <c:pt idx="3">
                  <c:v>72</c:v>
                </c:pt>
                <c:pt idx="4">
                  <c:v>139</c:v>
                </c:pt>
                <c:pt idx="5">
                  <c:v>166</c:v>
                </c:pt>
                <c:pt idx="6">
                  <c:v>183</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179</c:v>
                </c:pt>
                <c:pt idx="1">
                  <c:v>524</c:v>
                </c:pt>
                <c:pt idx="2">
                  <c:v>64</c:v>
                </c:pt>
                <c:pt idx="3">
                  <c:v>58</c:v>
                </c:pt>
                <c:pt idx="4">
                  <c:v>20</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2025'!$B$155</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468</c:v>
                </c:pt>
                <c:pt idx="1">
                  <c:v>328</c:v>
                </c:pt>
                <c:pt idx="2">
                  <c:v>49</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Enero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Enero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766</c:v>
                </c:pt>
                <c:pt idx="1">
                  <c:v>181</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Enero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711</c:v>
                </c:pt>
                <c:pt idx="1">
                  <c:v>134</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Enero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Enero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8.3800000000000008</c:v>
                </c:pt>
                <c:pt idx="1">
                  <c:v>29.41</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Enero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9.146426160337553</c:v>
                </c:pt>
                <c:pt idx="1">
                  <c:v>20.482548498134332</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1"/>
                <c:pt idx="0">
                  <c:v>Ene</c:v>
                </c:pt>
              </c:strCache>
            </c:strRef>
          </c:cat>
          <c:val>
            <c:numRef>
              <c:f>'Estadisticas 2025'!$C$315:$C$326</c:f>
              <c:numCache>
                <c:formatCode>General</c:formatCode>
                <c:ptCount val="1"/>
                <c:pt idx="0">
                  <c:v>10</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31/01/2025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2025'!$C$342:$C$365</c:f>
              <c:numCache>
                <c:formatCode>0</c:formatCode>
                <c:ptCount val="24"/>
                <c:pt idx="0">
                  <c:v>55</c:v>
                </c:pt>
                <c:pt idx="1">
                  <c:v>39</c:v>
                </c:pt>
                <c:pt idx="2">
                  <c:v>0</c:v>
                </c:pt>
                <c:pt idx="3">
                  <c:v>1</c:v>
                </c:pt>
                <c:pt idx="4">
                  <c:v>1</c:v>
                </c:pt>
                <c:pt idx="5">
                  <c:v>0</c:v>
                </c:pt>
                <c:pt idx="6">
                  <c:v>16</c:v>
                </c:pt>
                <c:pt idx="7">
                  <c:v>5</c:v>
                </c:pt>
                <c:pt idx="8">
                  <c:v>0</c:v>
                </c:pt>
                <c:pt idx="9">
                  <c:v>6</c:v>
                </c:pt>
                <c:pt idx="10">
                  <c:v>0</c:v>
                </c:pt>
                <c:pt idx="11">
                  <c:v>0</c:v>
                </c:pt>
                <c:pt idx="12">
                  <c:v>0</c:v>
                </c:pt>
                <c:pt idx="13">
                  <c:v>0</c:v>
                </c:pt>
                <c:pt idx="14">
                  <c:v>5</c:v>
                </c:pt>
                <c:pt idx="15">
                  <c:v>6</c:v>
                </c:pt>
                <c:pt idx="16">
                  <c:v>0</c:v>
                </c:pt>
                <c:pt idx="17">
                  <c:v>0</c:v>
                </c:pt>
                <c:pt idx="18">
                  <c:v>0</c:v>
                </c:pt>
                <c:pt idx="19">
                  <c:v>0</c:v>
                </c:pt>
                <c:pt idx="20">
                  <c:v>0</c:v>
                </c:pt>
                <c:pt idx="21">
                  <c:v>0</c:v>
                </c:pt>
                <c:pt idx="22">
                  <c:v>8</c:v>
                </c:pt>
                <c:pt idx="23">
                  <c:v>6</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31/01/2024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2025'!$K$342:$K$365</c:f>
              <c:numCache>
                <c:formatCode>0</c:formatCode>
                <c:ptCount val="24"/>
                <c:pt idx="0">
                  <c:v>25</c:v>
                </c:pt>
                <c:pt idx="1">
                  <c:v>17</c:v>
                </c:pt>
                <c:pt idx="2">
                  <c:v>5</c:v>
                </c:pt>
                <c:pt idx="3">
                  <c:v>0</c:v>
                </c:pt>
                <c:pt idx="4">
                  <c:v>0</c:v>
                </c:pt>
                <c:pt idx="5">
                  <c:v>0</c:v>
                </c:pt>
                <c:pt idx="6">
                  <c:v>2</c:v>
                </c:pt>
                <c:pt idx="7">
                  <c:v>3</c:v>
                </c:pt>
                <c:pt idx="8">
                  <c:v>36</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Enero</a:t>
            </a:r>
            <a:r>
              <a:rPr lang="es-CR" sz="1100">
                <a:solidFill>
                  <a:schemeClr val="tx1"/>
                </a:solidFill>
              </a:rPr>
              <a:t> 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Enero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1"/>
                <c:pt idx="0">
                  <c:v>Ene</c:v>
                </c:pt>
              </c:strCache>
            </c:strRef>
          </c:cat>
          <c:val>
            <c:numRef>
              <c:f>'Estadisticas 2025'!$G$291:$G$294</c:f>
              <c:numCache>
                <c:formatCode>#\ ##0\ \ \ ;[Red]\(#\ ##0\)</c:formatCode>
                <c:ptCount val="1"/>
                <c:pt idx="0">
                  <c:v>150</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31/01/2025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2025'!$F$342:$F$365</c:f>
              <c:numCache>
                <c:formatCode>0</c:formatCode>
                <c:ptCount val="24"/>
                <c:pt idx="0">
                  <c:v>198</c:v>
                </c:pt>
                <c:pt idx="1">
                  <c:v>265</c:v>
                </c:pt>
                <c:pt idx="2">
                  <c:v>1</c:v>
                </c:pt>
                <c:pt idx="3">
                  <c:v>26</c:v>
                </c:pt>
                <c:pt idx="4">
                  <c:v>2</c:v>
                </c:pt>
                <c:pt idx="5">
                  <c:v>34</c:v>
                </c:pt>
                <c:pt idx="6">
                  <c:v>78</c:v>
                </c:pt>
                <c:pt idx="7">
                  <c:v>55</c:v>
                </c:pt>
                <c:pt idx="8">
                  <c:v>45</c:v>
                </c:pt>
                <c:pt idx="9">
                  <c:v>22</c:v>
                </c:pt>
                <c:pt idx="10">
                  <c:v>0</c:v>
                </c:pt>
                <c:pt idx="11">
                  <c:v>2</c:v>
                </c:pt>
                <c:pt idx="12">
                  <c:v>4</c:v>
                </c:pt>
                <c:pt idx="13">
                  <c:v>36</c:v>
                </c:pt>
                <c:pt idx="14">
                  <c:v>0</c:v>
                </c:pt>
                <c:pt idx="15">
                  <c:v>24</c:v>
                </c:pt>
                <c:pt idx="16">
                  <c:v>0</c:v>
                </c:pt>
                <c:pt idx="17">
                  <c:v>1</c:v>
                </c:pt>
                <c:pt idx="18">
                  <c:v>0</c:v>
                </c:pt>
                <c:pt idx="19">
                  <c:v>0</c:v>
                </c:pt>
                <c:pt idx="20">
                  <c:v>0</c:v>
                </c:pt>
                <c:pt idx="21">
                  <c:v>0</c:v>
                </c:pt>
                <c:pt idx="22">
                  <c:v>17</c:v>
                </c:pt>
                <c:pt idx="23">
                  <c:v>14</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31/01/2024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2025'!$M$342:$M$365</c:f>
              <c:numCache>
                <c:formatCode>0</c:formatCode>
                <c:ptCount val="24"/>
                <c:pt idx="0">
                  <c:v>227</c:v>
                </c:pt>
                <c:pt idx="1">
                  <c:v>424</c:v>
                </c:pt>
                <c:pt idx="2">
                  <c:v>3</c:v>
                </c:pt>
                <c:pt idx="3">
                  <c:v>13</c:v>
                </c:pt>
                <c:pt idx="4">
                  <c:v>4</c:v>
                </c:pt>
                <c:pt idx="5">
                  <c:v>33</c:v>
                </c:pt>
                <c:pt idx="6">
                  <c:v>33</c:v>
                </c:pt>
                <c:pt idx="7">
                  <c:v>52</c:v>
                </c:pt>
                <c:pt idx="8">
                  <c:v>43</c:v>
                </c:pt>
                <c:pt idx="9">
                  <c:v>27</c:v>
                </c:pt>
                <c:pt idx="10">
                  <c:v>3</c:v>
                </c:pt>
                <c:pt idx="11">
                  <c:v>0</c:v>
                </c:pt>
                <c:pt idx="12">
                  <c:v>7</c:v>
                </c:pt>
                <c:pt idx="13">
                  <c:v>7</c:v>
                </c:pt>
                <c:pt idx="14">
                  <c:v>24</c:v>
                </c:pt>
                <c:pt idx="15">
                  <c:v>20</c:v>
                </c:pt>
                <c:pt idx="16">
                  <c:v>2</c:v>
                </c:pt>
                <c:pt idx="17">
                  <c:v>0</c:v>
                </c:pt>
                <c:pt idx="18">
                  <c:v>1</c:v>
                </c:pt>
                <c:pt idx="19">
                  <c:v>0</c:v>
                </c:pt>
                <c:pt idx="20">
                  <c:v>0</c:v>
                </c:pt>
                <c:pt idx="21">
                  <c:v>0</c:v>
                </c:pt>
                <c:pt idx="22">
                  <c:v>9</c:v>
                </c:pt>
                <c:pt idx="23">
                  <c:v>15</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2025'!$C$626</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078B69A0-F719-4243-8118-EC391819DEC9}"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2"/>
                <c:pt idx="0">
                  <c:v>Ene</c:v>
                </c:pt>
                <c:pt idx="1">
                  <c:v>Total</c:v>
                </c:pt>
              </c:strCache>
            </c:strRef>
          </c:cat>
          <c:val>
            <c:numRef>
              <c:f>'Estadisticas 2025'!$C$627:$C$640</c:f>
              <c:numCache>
                <c:formatCode>General</c:formatCode>
                <c:ptCount val="2"/>
                <c:pt idx="0">
                  <c:v>769</c:v>
                </c:pt>
                <c:pt idx="1">
                  <c:v>769</c:v>
                </c:pt>
              </c:numCache>
            </c:numRef>
          </c:val>
          <c:extLst>
            <c:ext xmlns:c15="http://schemas.microsoft.com/office/drawing/2012/chart" uri="{02D57815-91ED-43cb-92C2-25804820EDAC}">
              <c15:datalabelsRange>
                <c15:f>'Estadisticas 2025'!$X$627:$X$641</c15:f>
                <c15:dlblRangeCache>
                  <c:ptCount val="3"/>
                  <c:pt idx="0">
                    <c:v>9,0%</c:v>
                  </c:pt>
                  <c:pt idx="2">
                    <c:v>91,0%</c:v>
                  </c:pt>
                </c15:dlblRangeCache>
              </c15:datalabelsRange>
            </c:ext>
            <c:ext xmlns:c16="http://schemas.microsoft.com/office/drawing/2014/chart" uri="{C3380CC4-5D6E-409C-BE32-E72D297353CC}">
              <c16:uniqueId val="{00000000-8780-4D22-88C5-CE5247CAF6CB}"/>
            </c:ext>
          </c:extLst>
        </c:ser>
        <c:ser>
          <c:idx val="1"/>
          <c:order val="1"/>
          <c:tx>
            <c:strRef>
              <c:f>'Estadisticas 2025'!$D$626</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2"/>
                <c:pt idx="0">
                  <c:v>Ene</c:v>
                </c:pt>
                <c:pt idx="1">
                  <c:v>Total</c:v>
                </c:pt>
              </c:strCache>
            </c:strRef>
          </c:cat>
          <c:val>
            <c:numRef>
              <c:f>'Estadisticas 2025'!$D$627:$D$640</c:f>
              <c:numCache>
                <c:formatCode>General</c:formatCode>
                <c:ptCount val="2"/>
                <c:pt idx="0">
                  <c:v>76</c:v>
                </c:pt>
                <c:pt idx="1">
                  <c:v>76</c:v>
                </c:pt>
              </c:numCache>
            </c:numRef>
          </c:val>
          <c:extLst>
            <c:ext xmlns:c15="http://schemas.microsoft.com/office/drawing/2012/chart" uri="{02D57815-91ED-43cb-92C2-25804820EDAC}">
              <c15:datalabelsRange>
                <c15:f>'Estadisticas 2025'!$Y$627:$Y$641</c15:f>
                <c15:dlblRangeCache>
                  <c:ptCount val="3"/>
                  <c:pt idx="2">
                    <c:v>9,0%</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1"/>
                <c:pt idx="0">
                  <c:v>Ene</c:v>
                </c:pt>
              </c:strCache>
            </c:strRef>
          </c:cat>
          <c:val>
            <c:numRef>
              <c:f>'Estadisticas 2025'!$C$218:$C$229</c:f>
              <c:numCache>
                <c:formatCode>#\ ##0\ \ \ ;[Red]\(#\ ##0\)</c:formatCode>
                <c:ptCount val="1"/>
                <c:pt idx="0">
                  <c:v>845</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2025'!$C$626</c:f>
              <c:strCache>
                <c:ptCount val="1"/>
                <c:pt idx="0">
                  <c:v>Nacional</c:v>
                </c:pt>
              </c:strCache>
            </c:strRef>
          </c:tx>
          <c:spPr>
            <a:solidFill>
              <a:schemeClr val="accent1"/>
            </a:solidFill>
            <a:ln>
              <a:noFill/>
            </a:ln>
            <a:effectLst/>
          </c:spPr>
          <c:invertIfNegative val="0"/>
          <c:cat>
            <c:strRef>
              <c:f>'Estadisticas 2025'!$B$627:$B$640</c:f>
              <c:strCache>
                <c:ptCount val="2"/>
                <c:pt idx="0">
                  <c:v>Ene</c:v>
                </c:pt>
                <c:pt idx="1">
                  <c:v>Total</c:v>
                </c:pt>
              </c:strCache>
            </c:strRef>
          </c:cat>
          <c:val>
            <c:numRef>
              <c:f>'Estadisticas 2025'!$C$627:$C$640</c:f>
              <c:numCache>
                <c:formatCode>General</c:formatCode>
                <c:ptCount val="2"/>
                <c:pt idx="0">
                  <c:v>769</c:v>
                </c:pt>
                <c:pt idx="1">
                  <c:v>769</c:v>
                </c:pt>
              </c:numCache>
            </c:numRef>
          </c:val>
          <c:extLst>
            <c:ext xmlns:c16="http://schemas.microsoft.com/office/drawing/2014/chart" uri="{C3380CC4-5D6E-409C-BE32-E72D297353CC}">
              <c16:uniqueId val="{00000000-085F-4AE7-964B-3E5774B6B2A5}"/>
            </c:ext>
          </c:extLst>
        </c:ser>
        <c:ser>
          <c:idx val="1"/>
          <c:order val="1"/>
          <c:tx>
            <c:strRef>
              <c:f>'Estadisticas 2025'!$D$626</c:f>
              <c:strCache>
                <c:ptCount val="1"/>
                <c:pt idx="0">
                  <c:v>Extranjero</c:v>
                </c:pt>
              </c:strCache>
            </c:strRef>
          </c:tx>
          <c:spPr>
            <a:solidFill>
              <a:srgbClr val="92D050"/>
            </a:solidFill>
            <a:ln>
              <a:noFill/>
            </a:ln>
            <a:effectLst/>
          </c:spPr>
          <c:invertIfNegative val="0"/>
          <c:cat>
            <c:strRef>
              <c:f>'Estadisticas 2025'!$B$627:$B$640</c:f>
              <c:strCache>
                <c:ptCount val="2"/>
                <c:pt idx="0">
                  <c:v>Ene</c:v>
                </c:pt>
                <c:pt idx="1">
                  <c:v>Total</c:v>
                </c:pt>
              </c:strCache>
            </c:strRef>
          </c:cat>
          <c:val>
            <c:numRef>
              <c:f>'Estadisticas 2025'!$D$627:$D$640</c:f>
              <c:numCache>
                <c:formatCode>General</c:formatCode>
                <c:ptCount val="2"/>
                <c:pt idx="0">
                  <c:v>76</c:v>
                </c:pt>
                <c:pt idx="1">
                  <c:v>76</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31/01/2025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26</c:v>
                </c:pt>
                <c:pt idx="1">
                  <c:v>3</c:v>
                </c:pt>
                <c:pt idx="2">
                  <c:v>13</c:v>
                </c:pt>
                <c:pt idx="3">
                  <c:v>13</c:v>
                </c:pt>
                <c:pt idx="4">
                  <c:v>17</c:v>
                </c:pt>
                <c:pt idx="5">
                  <c:v>92</c:v>
                </c:pt>
                <c:pt idx="6">
                  <c:v>0</c:v>
                </c:pt>
                <c:pt idx="7">
                  <c:v>105</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31/01/2025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417</c:v>
                </c:pt>
                <c:pt idx="1">
                  <c:v>159</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R"/>
              <a:t>Bonos tramitados a Enero de cada año</a:t>
            </a:r>
          </a:p>
        </c:rich>
      </c:tx>
      <c:layout>
        <c:manualLayout>
          <c:xMode val="edge"/>
          <c:yMode val="edge"/>
          <c:x val="0.31081431872326731"/>
          <c:y val="3.035742745838554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588</c:v>
                </c:pt>
                <c:pt idx="1">
                  <c:v>418</c:v>
                </c:pt>
                <c:pt idx="2">
                  <c:v>89</c:v>
                </c:pt>
                <c:pt idx="3">
                  <c:v>150</c:v>
                </c:pt>
              </c:numCache>
            </c:numRef>
          </c:val>
          <c:smooth val="0"/>
          <c:extLst>
            <c:ext xmlns:c16="http://schemas.microsoft.com/office/drawing/2014/chart" uri="{C3380CC4-5D6E-409C-BE32-E72D297353CC}">
              <c16:uniqueId val="{00000000-9488-4A81-8BC2-A6891C5A1062}"/>
            </c:ext>
          </c:extLst>
        </c:ser>
        <c:ser>
          <c:idx val="1"/>
          <c:order val="1"/>
          <c:tx>
            <c:strRef>
              <c:f>'Ejecución bonos Emit y Pagados'!$AH$51</c:f>
              <c:strCache>
                <c:ptCount val="1"/>
                <c:pt idx="0">
                  <c:v> Pagados</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701</c:v>
                </c:pt>
                <c:pt idx="1">
                  <c:v>556</c:v>
                </c:pt>
                <c:pt idx="2">
                  <c:v>947</c:v>
                </c:pt>
                <c:pt idx="3">
                  <c:v>845</c:v>
                </c:pt>
              </c:numCache>
            </c:numRef>
          </c:val>
          <c:smooth val="0"/>
          <c:extLst>
            <c:ext xmlns:c16="http://schemas.microsoft.com/office/drawing/2014/chart" uri="{C3380CC4-5D6E-409C-BE32-E72D297353CC}">
              <c16:uniqueId val="{00000001-9488-4A81-8BC2-A6891C5A1062}"/>
            </c:ext>
          </c:extLst>
        </c:ser>
        <c:dLbls>
          <c:dLblPos val="ctr"/>
          <c:showLegendKey val="0"/>
          <c:showVal val="1"/>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231842944"/>
        <c:crosses val="autoZero"/>
        <c:auto val="1"/>
        <c:lblAlgn val="ctr"/>
        <c:lblOffset val="100"/>
        <c:noMultiLvlLbl val="0"/>
      </c:catAx>
      <c:valAx>
        <c:axId val="231842944"/>
        <c:scaling>
          <c:orientation val="minMax"/>
          <c:max val="1000"/>
          <c:min val="0"/>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31812480"/>
        <c:crosses val="autoZero"/>
        <c:crossBetween val="between"/>
        <c:majorUnit val="200"/>
        <c:minorUnit val="50"/>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207</c:v>
                </c:pt>
                <c:pt idx="1">
                  <c:v>238</c:v>
                </c:pt>
                <c:pt idx="2">
                  <c:v>400</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504</c:v>
                </c:pt>
                <c:pt idx="1">
                  <c:v>12</c:v>
                </c:pt>
                <c:pt idx="2">
                  <c:v>329</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305</c:v>
                </c:pt>
                <c:pt idx="1">
                  <c:v>144</c:v>
                </c:pt>
                <c:pt idx="2">
                  <c:v>62</c:v>
                </c:pt>
                <c:pt idx="3">
                  <c:v>97</c:v>
                </c:pt>
                <c:pt idx="4">
                  <c:v>45</c:v>
                </c:pt>
                <c:pt idx="5">
                  <c:v>40</c:v>
                </c:pt>
                <c:pt idx="6">
                  <c:v>18</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415</c:v>
                </c:pt>
                <c:pt idx="1">
                  <c:v>168</c:v>
                </c:pt>
                <c:pt idx="2">
                  <c:v>62</c:v>
                </c:pt>
                <c:pt idx="3">
                  <c:v>97</c:v>
                </c:pt>
                <c:pt idx="4">
                  <c:v>45</c:v>
                </c:pt>
                <c:pt idx="5">
                  <c:v>40</c:v>
                </c:pt>
                <c:pt idx="6">
                  <c:v>18</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110</c:v>
                </c:pt>
                <c:pt idx="1">
                  <c:v>24</c:v>
                </c:pt>
                <c:pt idx="2">
                  <c:v>0</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0</c:v>
                </c:pt>
                <c:pt idx="1">
                  <c:v>23.532705043333337</c:v>
                </c:pt>
                <c:pt idx="2">
                  <c:v>19.915705246378028</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86</c:v>
                </c:pt>
                <c:pt idx="1">
                  <c:v>70</c:v>
                </c:pt>
                <c:pt idx="2">
                  <c:v>91</c:v>
                </c:pt>
                <c:pt idx="3">
                  <c:v>35</c:v>
                </c:pt>
                <c:pt idx="4">
                  <c:v>119</c:v>
                </c:pt>
                <c:pt idx="5">
                  <c:v>143</c:v>
                </c:pt>
                <c:pt idx="6">
                  <c:v>167</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302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302</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302</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624</xdr:row>
      <xdr:rowOff>6239</xdr:rowOff>
    </xdr:from>
    <xdr:to>
      <xdr:col>4</xdr:col>
      <xdr:colOff>0</xdr:colOff>
      <xdr:row>652</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834571</xdr:colOff>
      <xdr:row>620</xdr:row>
      <xdr:rowOff>156935</xdr:rowOff>
    </xdr:from>
    <xdr:to>
      <xdr:col>7</xdr:col>
      <xdr:colOff>907142</xdr:colOff>
      <xdr:row>647</xdr:row>
      <xdr:rowOff>124278</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3</xdr:row>
      <xdr:rowOff>7938</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4089466" y="103187"/>
          <a:ext cx="1070124" cy="3810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3</xdr:row>
      <xdr:rowOff>71438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2578387" y="119648"/>
          <a:ext cx="1211938" cy="51535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365126</xdr:colOff>
      <xdr:row>3</xdr:row>
      <xdr:rowOff>158750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5853909" y="130968"/>
          <a:ext cx="1043780" cy="5278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428626</xdr:colOff>
      <xdr:row>0</xdr:row>
      <xdr:rowOff>154517</xdr:rowOff>
    </xdr:from>
    <xdr:to>
      <xdr:col>5</xdr:col>
      <xdr:colOff>128059</xdr:colOff>
      <xdr:row>4</xdr:row>
      <xdr:rowOff>135467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9153526" y="154517"/>
          <a:ext cx="1185333" cy="6286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2</xdr:row>
      <xdr:rowOff>134938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980274" y="0"/>
          <a:ext cx="1316039" cy="6588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40028</xdr:colOff>
      <xdr:row>2</xdr:row>
      <xdr:rowOff>48079</xdr:rowOff>
    </xdr:from>
    <xdr:to>
      <xdr:col>11</xdr:col>
      <xdr:colOff>196849</xdr:colOff>
      <xdr:row>5</xdr:row>
      <xdr:rowOff>73479</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744D88F2-5E8F-4A2B-93D6-D6E7A88C48EC}"/>
            </a:ext>
          </a:extLst>
        </xdr:cNvPr>
        <xdr:cNvSpPr/>
      </xdr:nvSpPr>
      <xdr:spPr>
        <a:xfrm>
          <a:off x="15667378" y="378279"/>
          <a:ext cx="956921" cy="5080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78</xdr:col>
      <xdr:colOff>619125</xdr:colOff>
      <xdr:row>2</xdr:row>
      <xdr:rowOff>19050</xdr:rowOff>
    </xdr:from>
    <xdr:to>
      <xdr:col>82</xdr:col>
      <xdr:colOff>180975</xdr:colOff>
      <xdr:row>6</xdr:row>
      <xdr:rowOff>47625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BDBE328C-82CA-4BFA-B727-B7B51D6C57CB}"/>
            </a:ext>
          </a:extLst>
        </xdr:cNvPr>
        <xdr:cNvSpPr/>
      </xdr:nvSpPr>
      <xdr:spPr>
        <a:xfrm>
          <a:off x="70653275" y="349250"/>
          <a:ext cx="2762250" cy="6445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5E94C1-ACAC-439F-B6FC-EA5B57BCD481}"/>
            </a:ext>
          </a:extLst>
        </xdr:cNvPr>
        <xdr:cNvSpPr/>
      </xdr:nvSpPr>
      <xdr:spPr>
        <a:xfrm>
          <a:off x="49528597" y="295276"/>
          <a:ext cx="1004704" cy="6667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13</xdr:col>
      <xdr:colOff>166443</xdr:colOff>
      <xdr:row>0</xdr:row>
      <xdr:rowOff>166369</xdr:rowOff>
    </xdr:from>
    <xdr:to>
      <xdr:col>14</xdr:col>
      <xdr:colOff>277812</xdr:colOff>
      <xdr:row>3</xdr:row>
      <xdr:rowOff>134842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7121193-A64A-48AD-92C3-7FF86B1F9B1C}"/>
            </a:ext>
          </a:extLst>
        </xdr:cNvPr>
        <xdr:cNvSpPr/>
      </xdr:nvSpPr>
      <xdr:spPr>
        <a:xfrm>
          <a:off x="12088568" y="166369"/>
          <a:ext cx="913057" cy="492348"/>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8890</xdr:colOff>
      <xdr:row>11</xdr:row>
      <xdr:rowOff>8890</xdr:rowOff>
    </xdr:to>
    <xdr:pic>
      <xdr:nvPicPr>
        <xdr:cNvPr id="2" name="Picture 12">
          <a:extLst>
            <a:ext uri="{FF2B5EF4-FFF2-40B4-BE49-F238E27FC236}">
              <a16:creationId xmlns:a16="http://schemas.microsoft.com/office/drawing/2014/main" id="{69CC646C-A967-4AD8-A23D-0FD97368A0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3" name="Picture 13">
          <a:extLst>
            <a:ext uri="{FF2B5EF4-FFF2-40B4-BE49-F238E27FC236}">
              <a16:creationId xmlns:a16="http://schemas.microsoft.com/office/drawing/2014/main" id="{C417224F-7613-4689-83C9-227EEFFB5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4" name="Picture 12">
          <a:extLst>
            <a:ext uri="{FF2B5EF4-FFF2-40B4-BE49-F238E27FC236}">
              <a16:creationId xmlns:a16="http://schemas.microsoft.com/office/drawing/2014/main" id="{978815CD-C10B-4104-958C-573670640E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 name="Picture 13">
          <a:extLst>
            <a:ext uri="{FF2B5EF4-FFF2-40B4-BE49-F238E27FC236}">
              <a16:creationId xmlns:a16="http://schemas.microsoft.com/office/drawing/2014/main" id="{7D649056-37B6-4911-8D5F-5ADA4DA65B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6" name="Picture 17">
          <a:extLst>
            <a:ext uri="{FF2B5EF4-FFF2-40B4-BE49-F238E27FC236}">
              <a16:creationId xmlns:a16="http://schemas.microsoft.com/office/drawing/2014/main" id="{CD2B4EEC-81E9-49FF-B7E9-FFC97127BB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7" name="Picture 18">
          <a:extLst>
            <a:ext uri="{FF2B5EF4-FFF2-40B4-BE49-F238E27FC236}">
              <a16:creationId xmlns:a16="http://schemas.microsoft.com/office/drawing/2014/main" id="{D2096BF3-0A9F-44D3-871C-3C90C866C1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8" name="Picture 12">
          <a:extLst>
            <a:ext uri="{FF2B5EF4-FFF2-40B4-BE49-F238E27FC236}">
              <a16:creationId xmlns:a16="http://schemas.microsoft.com/office/drawing/2014/main" id="{BF70FA96-1C3F-424D-8CD0-969A61B117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9" name="Picture 13">
          <a:extLst>
            <a:ext uri="{FF2B5EF4-FFF2-40B4-BE49-F238E27FC236}">
              <a16:creationId xmlns:a16="http://schemas.microsoft.com/office/drawing/2014/main" id="{443DF9E7-C3D9-436C-B0BB-CCA4BACEE3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0" name="Picture 12">
          <a:extLst>
            <a:ext uri="{FF2B5EF4-FFF2-40B4-BE49-F238E27FC236}">
              <a16:creationId xmlns:a16="http://schemas.microsoft.com/office/drawing/2014/main" id="{FE27CF12-192F-4D74-9170-3629B0CB11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1" name="Picture 13">
          <a:extLst>
            <a:ext uri="{FF2B5EF4-FFF2-40B4-BE49-F238E27FC236}">
              <a16:creationId xmlns:a16="http://schemas.microsoft.com/office/drawing/2014/main" id="{B2735AA1-A9AD-47D4-A700-BE6AFDDF39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2" name="Picture 17">
          <a:extLst>
            <a:ext uri="{FF2B5EF4-FFF2-40B4-BE49-F238E27FC236}">
              <a16:creationId xmlns:a16="http://schemas.microsoft.com/office/drawing/2014/main" id="{F96FB098-63B9-4699-88CB-6559266599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3" name="Picture 18">
          <a:extLst>
            <a:ext uri="{FF2B5EF4-FFF2-40B4-BE49-F238E27FC236}">
              <a16:creationId xmlns:a16="http://schemas.microsoft.com/office/drawing/2014/main" id="{A30B81B4-AD8E-4127-8048-6A4490081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14" name="Picture 12">
          <a:extLst>
            <a:ext uri="{FF2B5EF4-FFF2-40B4-BE49-F238E27FC236}">
              <a16:creationId xmlns:a16="http://schemas.microsoft.com/office/drawing/2014/main" id="{5034CCA2-5DCA-4500-9DD3-752EF76DF7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15" name="Picture 13">
          <a:extLst>
            <a:ext uri="{FF2B5EF4-FFF2-40B4-BE49-F238E27FC236}">
              <a16:creationId xmlns:a16="http://schemas.microsoft.com/office/drawing/2014/main" id="{6498E3B7-E1E2-4083-8C62-D28170F0F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6" name="Picture 12">
          <a:extLst>
            <a:ext uri="{FF2B5EF4-FFF2-40B4-BE49-F238E27FC236}">
              <a16:creationId xmlns:a16="http://schemas.microsoft.com/office/drawing/2014/main" id="{11DCD2F4-360D-45FF-BA2A-F69BA9B3C3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7" name="Picture 13">
          <a:extLst>
            <a:ext uri="{FF2B5EF4-FFF2-40B4-BE49-F238E27FC236}">
              <a16:creationId xmlns:a16="http://schemas.microsoft.com/office/drawing/2014/main" id="{92AC2502-52B9-4420-B1F8-DA3A9818FA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5184B127-FAFA-432D-87A2-57524CEE2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3834B2AA-0713-4F90-A8AC-09D43278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020C0FDC-3197-4623-BD91-B0691A2DE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4A7AD29B-01DD-4D76-BD6A-86B2FD4DC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0455F09B-E3F2-48E5-A41A-6A90E3E7A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60331968-1129-49B6-BAA7-FB58A2880E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2C84CFAE-94EE-47F5-BB9B-FE9BFD373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E0E9C8E7-5D5A-43B2-BF4D-4E60BBCE8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15858CE3-614C-4821-841B-0D1A705EF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7714E725-3EDE-4C51-833A-BFFF99B11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F4D705FF-BD99-4ABA-B397-B022AF2F6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59687CD0-8A7E-467A-BD3F-FE3FC7507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D77A1DCF-BC76-4186-ADFD-FFDC1B41E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08538292-A358-4FFF-8454-570DED63D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C9B3AB1E-F502-4771-BCCA-2C7FACD63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BFE94AEF-8D7C-46AA-80A7-F5CA0E27F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CA2B0587-75B8-417F-B66D-FF44798FE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2C8F3E2C-4929-49D9-9236-3BB2F92A3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54A8CB6B-4F95-41DB-B42E-7B8EB187E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354282B9-CD8A-4DCF-89D2-C92D423D7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C3ED7251-8A98-4541-BE1B-22B5BD2C26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FC4E93DF-7695-4C14-A104-C7E8D20A3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18D9842B-EACA-4476-BB12-528C88F04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4BA8B7C7-01D7-49CA-BA3A-4FD72D415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1BF1D15E-1AC8-4441-89FA-73C154846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A7825347-A36D-43CD-B557-9A7B7DF5E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0D85550B-C1B8-4082-B47D-18B7C6655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35410BC0-6AF3-446C-977A-2D8753F6B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FB5346DB-DC11-4A32-9EB1-22FCAFC3F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4EA0D4F5-8C62-4168-B572-2A2ADF3F7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E8522B8B-9031-4A48-9961-EB38F1B93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B73A8B54-8791-4BB3-A5F4-D0BA9E1B7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2F52E71C-57FE-4EA6-962C-CD6F5890C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8890</xdr:colOff>
      <xdr:row>11</xdr:row>
      <xdr:rowOff>8890</xdr:rowOff>
    </xdr:to>
    <xdr:pic>
      <xdr:nvPicPr>
        <xdr:cNvPr id="51" name="Picture 12">
          <a:extLst>
            <a:ext uri="{FF2B5EF4-FFF2-40B4-BE49-F238E27FC236}">
              <a16:creationId xmlns:a16="http://schemas.microsoft.com/office/drawing/2014/main" id="{8160BA2D-7B45-4C93-AB71-1A1C110656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2" name="Picture 13">
          <a:extLst>
            <a:ext uri="{FF2B5EF4-FFF2-40B4-BE49-F238E27FC236}">
              <a16:creationId xmlns:a16="http://schemas.microsoft.com/office/drawing/2014/main" id="{AEE41E14-C1DE-4A94-B016-358E5A84D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3" name="Picture 12">
          <a:extLst>
            <a:ext uri="{FF2B5EF4-FFF2-40B4-BE49-F238E27FC236}">
              <a16:creationId xmlns:a16="http://schemas.microsoft.com/office/drawing/2014/main" id="{C531532A-CBAB-4739-A93A-E750FF3218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4" name="Picture 13">
          <a:extLst>
            <a:ext uri="{FF2B5EF4-FFF2-40B4-BE49-F238E27FC236}">
              <a16:creationId xmlns:a16="http://schemas.microsoft.com/office/drawing/2014/main" id="{FCBD8ADC-A704-44DC-9569-F6A668ABA0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5" name="Picture 17">
          <a:extLst>
            <a:ext uri="{FF2B5EF4-FFF2-40B4-BE49-F238E27FC236}">
              <a16:creationId xmlns:a16="http://schemas.microsoft.com/office/drawing/2014/main" id="{8385A686-F856-4217-AE18-602AA5650C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6" name="Picture 18">
          <a:extLst>
            <a:ext uri="{FF2B5EF4-FFF2-40B4-BE49-F238E27FC236}">
              <a16:creationId xmlns:a16="http://schemas.microsoft.com/office/drawing/2014/main" id="{6124B8C8-817A-41B8-BFDE-749937072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57" name="Picture 12">
          <a:extLst>
            <a:ext uri="{FF2B5EF4-FFF2-40B4-BE49-F238E27FC236}">
              <a16:creationId xmlns:a16="http://schemas.microsoft.com/office/drawing/2014/main" id="{4DE21DA3-507E-47F6-A097-282D20C978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58" name="Picture 13">
          <a:extLst>
            <a:ext uri="{FF2B5EF4-FFF2-40B4-BE49-F238E27FC236}">
              <a16:creationId xmlns:a16="http://schemas.microsoft.com/office/drawing/2014/main" id="{E97054DF-4BA4-4933-8557-4E599E4DE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59" name="Picture 12">
          <a:extLst>
            <a:ext uri="{FF2B5EF4-FFF2-40B4-BE49-F238E27FC236}">
              <a16:creationId xmlns:a16="http://schemas.microsoft.com/office/drawing/2014/main" id="{83A62F64-6ECC-4087-8666-2589427FB8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0" name="Picture 13">
          <a:extLst>
            <a:ext uri="{FF2B5EF4-FFF2-40B4-BE49-F238E27FC236}">
              <a16:creationId xmlns:a16="http://schemas.microsoft.com/office/drawing/2014/main" id="{8C1310D1-5C76-46F1-8550-9B96275969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1" name="Picture 17">
          <a:extLst>
            <a:ext uri="{FF2B5EF4-FFF2-40B4-BE49-F238E27FC236}">
              <a16:creationId xmlns:a16="http://schemas.microsoft.com/office/drawing/2014/main" id="{06CD2633-F117-4ADF-ABC1-591205B65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2" name="Picture 18">
          <a:extLst>
            <a:ext uri="{FF2B5EF4-FFF2-40B4-BE49-F238E27FC236}">
              <a16:creationId xmlns:a16="http://schemas.microsoft.com/office/drawing/2014/main" id="{66225EDD-6160-4E13-9995-B62EF001E2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63" name="Picture 12">
          <a:extLst>
            <a:ext uri="{FF2B5EF4-FFF2-40B4-BE49-F238E27FC236}">
              <a16:creationId xmlns:a16="http://schemas.microsoft.com/office/drawing/2014/main" id="{FA8E3A51-7AA5-4975-9EF3-5F76D8EF2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64" name="Picture 13">
          <a:extLst>
            <a:ext uri="{FF2B5EF4-FFF2-40B4-BE49-F238E27FC236}">
              <a16:creationId xmlns:a16="http://schemas.microsoft.com/office/drawing/2014/main" id="{76A0FA58-A40A-4551-BC2B-AA3C6BD21C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5" name="Picture 12">
          <a:extLst>
            <a:ext uri="{FF2B5EF4-FFF2-40B4-BE49-F238E27FC236}">
              <a16:creationId xmlns:a16="http://schemas.microsoft.com/office/drawing/2014/main" id="{80700C50-1C99-4F25-BFC0-8AC76FEB1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6" name="Picture 13">
          <a:extLst>
            <a:ext uri="{FF2B5EF4-FFF2-40B4-BE49-F238E27FC236}">
              <a16:creationId xmlns:a16="http://schemas.microsoft.com/office/drawing/2014/main" id="{9C44AA54-A440-4543-B74A-B32DBBCD78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4F36429F-35A5-45EF-9B26-84C15082C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BDCC2445-4BCE-4CF4-A0AF-95CE41BE8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328C5A1D-C9FE-41E5-9CB5-0FD117AB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C06EFC33-10A8-439B-94F7-453454E44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B8716E6B-5083-4FE6-B9AA-FABFE78A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B12277DE-A3BA-4164-8DC9-D1D8F32FC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F7F37593-1679-4E42-B644-55988BD99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532C98B4-5345-4BED-912B-1391E1BF1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016AF303-B825-4EC7-8F9C-C501DAB10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C52F9E2A-85FA-404F-832E-F3CADE1608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1788CED2-6613-49C0-A969-FF2CB7098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605DA375-ED44-4A30-B15D-D91240A3B6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91ED9FF5-80CE-4905-BF2E-C3E342989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94E3B893-A32C-435A-877C-080190BD6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573C168E-2D56-434C-AB6D-893A7A679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A3BAFF27-C07A-4DA5-AF37-188B2F6B8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EBE07E8B-9D76-41BF-AEA6-B8ABAC7F0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0A385452-4A0D-4467-B9DD-92184BF8D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E937ED8F-E1A8-4BB5-85C4-B3517239F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DC75AA58-1329-4BF0-9D62-7E3FD3AE4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3265B6B6-3F74-4840-8DF8-A90124605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7F281AEE-8F55-486B-9E38-495852937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6EF69946-EF47-4B90-BA76-4A65F548B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72387BF4-7A62-4C2D-AAB4-914B2C12A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EB3502D9-3629-4AF4-B1CB-A156A9DCA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4E9E2C92-0F7A-404A-990C-0AAD3AF87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7BEFC8DF-757D-4F63-B938-1A0EFFC00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64CC03C9-A0CA-4E84-9428-B55ABDB96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0D3B869E-32ED-4434-A48F-A0AA0A51C0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1A1295FC-5A5C-49B3-9418-89277CA57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5BB62172-C425-4B59-BFBC-D5A74DEA4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8F9E8C23-EE90-40E1-BE8D-92B543374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932443AC-5533-4591-A652-408A1558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97629CE4-7D76-483F-9864-F0BA22790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C218A510-398A-493E-B4BE-C0221C712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22510C13-CB4D-4404-ADC8-054AA067A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FEBEDCE3-18D7-40D6-8480-72B7B1DD3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1146BAC1-FACB-4C73-B466-BA1046895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290797C7-0F58-44C4-9355-B6608452A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BC18D808-1CD2-4CB4-AF47-B4A12C548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99EAEEFF-5199-48A0-B12E-7D458A5D2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4C7F8ECF-3A43-484E-A905-3E1A78C92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B9F1C345-8FA0-4F71-B7F6-744BF5F12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BCCCE37A-C127-4694-AA3C-CB37C364D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F09FDAE4-D0D5-42D5-B3E1-1A44E3165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BA66BCA9-7620-4F19-A8F8-D1D32594E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CDB67E45-F403-4C74-A90A-474B551CC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D361066B-44BA-4460-94A2-EFC82A7871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C8A4DD82-4C8E-48F2-A708-9C0B145D1CB5}"/>
            </a:ext>
          </a:extLst>
        </xdr:cNvPr>
        <xdr:cNvSpPr/>
      </xdr:nvSpPr>
      <xdr:spPr>
        <a:xfrm>
          <a:off x="13513806" y="280534"/>
          <a:ext cx="965555" cy="5524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87313</xdr:colOff>
      <xdr:row>0</xdr:row>
      <xdr:rowOff>174626</xdr:rowOff>
    </xdr:from>
    <xdr:to>
      <xdr:col>51</xdr:col>
      <xdr:colOff>289280</xdr:colOff>
      <xdr:row>3</xdr:row>
      <xdr:rowOff>174625</xdr:rowOff>
    </xdr:to>
    <xdr:sp macro="" textlink="">
      <xdr:nvSpPr>
        <xdr:cNvPr id="118" name="1 Flecha izquierda">
          <a:hlinkClick xmlns:r="http://schemas.openxmlformats.org/officeDocument/2006/relationships" r:id="rId3"/>
          <a:extLst>
            <a:ext uri="{FF2B5EF4-FFF2-40B4-BE49-F238E27FC236}">
              <a16:creationId xmlns:a16="http://schemas.microsoft.com/office/drawing/2014/main" id="{FAB1DE9E-F393-4086-9F0F-673AE0F11627}"/>
            </a:ext>
          </a:extLst>
        </xdr:cNvPr>
        <xdr:cNvSpPr/>
      </xdr:nvSpPr>
      <xdr:spPr>
        <a:xfrm>
          <a:off x="13803313" y="174626"/>
          <a:ext cx="963967" cy="54768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399520</xdr:colOff>
      <xdr:row>2</xdr:row>
      <xdr:rowOff>107155</xdr:rowOff>
    </xdr:from>
    <xdr:to>
      <xdr:col>9</xdr:col>
      <xdr:colOff>642938</xdr:colOff>
      <xdr:row>5</xdr:row>
      <xdr:rowOff>388938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941020" y="488155"/>
          <a:ext cx="1434043" cy="78978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Consultas acces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701.938978935184" createdVersion="8" refreshedVersion="8" minRefreshableVersion="3" recordCount="126" xr:uid="{E730F52E-30F2-4A2D-AF59-E08C45ABF60C}">
  <cacheSource type="worksheet">
    <worksheetSource ref="B1:I127" sheet="Resumen"/>
  </cacheSource>
  <cacheFields count="8">
    <cacheField name="ENTIDAD" numFmtId="0">
      <sharedItems containsSemiMixedTypes="0" containsString="0" containsNumber="1" containsInteger="1" minValue="4" maxValue="117" count="13">
        <n v="4"/>
        <n v="26"/>
        <n v="116"/>
        <n v="117"/>
        <n v="14"/>
        <n v="27"/>
        <n v="93"/>
        <n v="101"/>
        <n v="22"/>
        <n v="28"/>
        <n v="32"/>
        <n v="87"/>
        <n v="88"/>
      </sharedItems>
    </cacheField>
    <cacheField name="NOM_PROVINCIA" numFmtId="0">
      <sharedItems count="7">
        <s v="SAN JOSÉ"/>
        <s v="ALAJUELA"/>
        <s v="CARTAGO"/>
        <s v="HEREDIA"/>
        <s v="GUANACASTE"/>
        <s v="PUNTARENAS"/>
        <s v="LIMÓN"/>
      </sharedItems>
    </cacheField>
    <cacheField name="NOM_CANTON" numFmtId="0">
      <sharedItems count="44">
        <s v="ALAJUELITA"/>
        <s v="PÉREZ ZELEDÓN"/>
        <s v="SAN CARLOS"/>
        <s v="UPALA"/>
        <s v="LOS CHILES"/>
        <s v="GUATUSO"/>
        <s v="TURRIALBA"/>
        <s v="SARAPIQUÍ"/>
        <s v="LA CRUZ"/>
        <s v="QUEPOS"/>
        <s v="GOLFITO"/>
        <s v="PARRITA"/>
        <s v="CORREDORES"/>
        <s v="POCOCÍ"/>
        <s v="MONTES DE ORO"/>
        <s v="SAN RAMÓN"/>
        <s v="PUNTARENAS"/>
        <s v="GARABITO"/>
        <s v="TARRAZÚ"/>
        <s v="ABANGARES"/>
        <s v="GOICOECHEA"/>
        <s v="MORAVIA"/>
        <s v="PALMARES"/>
        <s v="BAGACES"/>
        <s v="BUENOS AIRES"/>
        <s v="COTO BRUS"/>
        <s v="PUERTO JIMÉNEZ"/>
        <s v="MATINA"/>
        <s v="GUÁCIMO"/>
        <s v="ASERRÍ"/>
        <s v="ACOSTA"/>
        <s v="GRECIA"/>
        <s v="LIBERIA"/>
        <s v="OROTINA"/>
        <s v="NANDAYURE"/>
        <s v="ZARCERO"/>
        <s v="SANTA CRUZ"/>
        <s v="PARAÍSO"/>
        <s v="PURISCAL"/>
        <s v="OSA"/>
        <s v="TILARÁN"/>
        <s v="LIMÓN"/>
        <s v="TALAMANCA"/>
        <s v="ESPARZA"/>
      </sharedItems>
    </cacheField>
    <cacheField name="NOM_DISTRITO" numFmtId="0">
      <sharedItems count="86">
        <s v="SAN FELIPE"/>
        <s v="SAN PEDRO"/>
        <s v="VENECIA"/>
        <s v="AGUAS CLARAS"/>
        <s v="SAN JOSÉ O PIZOTE"/>
        <s v="DELICIAS"/>
        <s v="LOS CHILES"/>
        <s v="KATIRA"/>
        <s v="TURRIALBA"/>
        <s v="PUERTO VIEJO"/>
        <s v="LA VIRGEN"/>
        <s v="LAS HORQUETAS"/>
        <s v="SANTA CECILIA"/>
        <s v="SAVEGRE"/>
        <s v="GUAYCARÁ"/>
        <s v="PARRITA"/>
        <s v="CORREDOR"/>
        <s v="LA CUESTA"/>
        <s v="ROXANA"/>
        <s v="CARIARI"/>
        <s v="MIRAMAR"/>
        <s v="JIMÉNEZ"/>
        <s v="PEÑAS BLANCAS"/>
        <s v="FLORENCIA"/>
        <s v="PAQUERA"/>
        <s v="ARANCIBIA"/>
        <s v="LAGUNILLAS"/>
        <s v="SAN MARCOS"/>
        <s v="SIERRA"/>
        <s v="PUNTARENAS"/>
        <s v="LEPANTO"/>
        <s v="ACAPULCO"/>
        <s v="CANALETE"/>
        <s v="IPÍS"/>
        <s v="SAN JERÓNIMO"/>
        <s v="SAN ISIDRO DE EL GENERAL"/>
        <s v="ESQUÍPULAS"/>
        <s v="AGUAS ZARCAS"/>
        <s v="CUTRIS"/>
        <s v="BAGACES"/>
        <s v="BARRANCA"/>
        <s v="VOLCÁN"/>
        <s v="POTRERO GRANDE"/>
        <s v="CHÁNGUENA"/>
        <s v="QUEPOS"/>
        <s v="PAVÓN"/>
        <s v="GUTIERREZ BRAUN"/>
        <s v="LAUREL"/>
        <s v="PUERTO JIMÉNEZ"/>
        <s v="RITA"/>
        <s v="LA COLONIA"/>
        <s v="CARRANDI"/>
        <s v="POCORA"/>
        <s v="RÍO JIMÉNEZ"/>
        <s v="SAN GABRIEL"/>
        <s v="GUAITIL VILLA"/>
        <s v="GRECIA"/>
        <s v="LIBERIA"/>
        <s v="LA CEIBA"/>
        <s v="SAN PABLO"/>
        <s v="PALMIRA"/>
        <s v="BOLSÓN"/>
        <s v="OROSI"/>
        <s v="SANTA TERESITA"/>
        <s v="GUÁPILES"/>
        <s v="BATÁN"/>
        <s v="SAN RAFAEL"/>
        <s v="PIEDADES NORTE"/>
        <s v="VEINTISIETE DE ABRIL"/>
        <s v="SABALITO"/>
        <s v="LIMONCITO"/>
        <s v="PUERTO CORTÉS"/>
        <s v="EL GENERAL"/>
        <s v="DANIEL FLORES"/>
        <s v="RÍO NUEVO"/>
        <s v="BOLÍVAR"/>
        <s v="CAÑO NEGRO"/>
        <s v="PAVONES"/>
        <s v="SANTA ROSA"/>
        <s v="CHIRA"/>
        <s v="SAN ISIDRO"/>
        <s v="GOLFITO"/>
        <s v="LIMÓN"/>
        <s v="SIXAOLA"/>
        <s v="GUÁCIMO"/>
        <s v="ESPÍRITU SANTO"/>
      </sharedItems>
    </cacheField>
    <cacheField name="MTO_BONO" numFmtId="0">
      <sharedItems containsSemiMixedTypes="0" containsString="0" containsNumber="1" minValue="7951000" maxValue="33599566.329999998"/>
    </cacheField>
    <cacheField name="SOLUCION" numFmtId="0">
      <sharedItems containsSemiMixedTypes="0" containsString="0" containsNumber="1" minValue="9466650.4199999999" maxValue="55897500"/>
    </cacheField>
    <cacheField name="ORD" numFmtId="0">
      <sharedItems containsString="0" containsBlank="1" containsNumber="1" containsInteger="1" minValue="1" maxValue="2"/>
    </cacheField>
    <cacheField name="ART59" numFmtId="0">
      <sharedItems containsString="0" containsBlank="1" containsNumber="1" containsInteger="1" minValue="1" maxValue="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x v="0"/>
    <x v="0"/>
    <x v="0"/>
    <x v="0"/>
    <n v="8035000"/>
    <n v="55897500"/>
    <n v="1"/>
    <m/>
  </r>
  <r>
    <x v="0"/>
    <x v="0"/>
    <x v="1"/>
    <x v="1"/>
    <n v="9247000"/>
    <n v="9500000"/>
    <n v="1"/>
    <m/>
  </r>
  <r>
    <x v="0"/>
    <x v="1"/>
    <x v="2"/>
    <x v="2"/>
    <n v="13950000"/>
    <n v="14150000"/>
    <n v="1"/>
    <m/>
  </r>
  <r>
    <x v="0"/>
    <x v="1"/>
    <x v="3"/>
    <x v="3"/>
    <n v="9286000"/>
    <n v="9600000"/>
    <n v="1"/>
    <m/>
  </r>
  <r>
    <x v="0"/>
    <x v="1"/>
    <x v="3"/>
    <x v="4"/>
    <n v="9300000"/>
    <n v="9500000"/>
    <n v="1"/>
    <m/>
  </r>
  <r>
    <x v="0"/>
    <x v="1"/>
    <x v="3"/>
    <x v="5"/>
    <n v="9300000"/>
    <n v="9600000"/>
    <n v="1"/>
    <m/>
  </r>
  <r>
    <x v="0"/>
    <x v="1"/>
    <x v="4"/>
    <x v="6"/>
    <n v="9127000"/>
    <n v="9500000"/>
    <n v="1"/>
    <m/>
  </r>
  <r>
    <x v="0"/>
    <x v="1"/>
    <x v="5"/>
    <x v="7"/>
    <n v="13950000"/>
    <n v="14300000"/>
    <n v="1"/>
    <m/>
  </r>
  <r>
    <x v="0"/>
    <x v="2"/>
    <x v="6"/>
    <x v="8"/>
    <n v="7951000"/>
    <n v="34785000"/>
    <n v="1"/>
    <m/>
  </r>
  <r>
    <x v="0"/>
    <x v="3"/>
    <x v="7"/>
    <x v="9"/>
    <n v="13950000"/>
    <n v="14200000"/>
    <n v="2"/>
    <m/>
  </r>
  <r>
    <x v="0"/>
    <x v="3"/>
    <x v="7"/>
    <x v="10"/>
    <n v="9300000"/>
    <n v="9500000"/>
    <n v="1"/>
    <m/>
  </r>
  <r>
    <x v="0"/>
    <x v="3"/>
    <x v="7"/>
    <x v="11"/>
    <n v="9300000"/>
    <n v="9500000"/>
    <n v="1"/>
    <m/>
  </r>
  <r>
    <x v="0"/>
    <x v="4"/>
    <x v="8"/>
    <x v="12"/>
    <n v="9300000"/>
    <n v="9500000"/>
    <n v="1"/>
    <m/>
  </r>
  <r>
    <x v="0"/>
    <x v="5"/>
    <x v="9"/>
    <x v="13"/>
    <n v="9300000"/>
    <n v="9500000"/>
    <n v="1"/>
    <m/>
  </r>
  <r>
    <x v="0"/>
    <x v="5"/>
    <x v="10"/>
    <x v="14"/>
    <n v="9300000"/>
    <n v="9500000"/>
    <n v="1"/>
    <m/>
  </r>
  <r>
    <x v="0"/>
    <x v="5"/>
    <x v="11"/>
    <x v="15"/>
    <n v="9300000"/>
    <n v="9500000"/>
    <n v="1"/>
    <m/>
  </r>
  <r>
    <x v="0"/>
    <x v="5"/>
    <x v="12"/>
    <x v="16"/>
    <n v="9293000"/>
    <n v="9500000"/>
    <n v="1"/>
    <m/>
  </r>
  <r>
    <x v="0"/>
    <x v="5"/>
    <x v="12"/>
    <x v="17"/>
    <n v="9300000"/>
    <n v="9500000"/>
    <n v="1"/>
    <m/>
  </r>
  <r>
    <x v="0"/>
    <x v="6"/>
    <x v="13"/>
    <x v="18"/>
    <n v="9293000"/>
    <n v="9500000.2699999996"/>
    <n v="1"/>
    <m/>
  </r>
  <r>
    <x v="0"/>
    <x v="6"/>
    <x v="13"/>
    <x v="19"/>
    <n v="9300000"/>
    <n v="9525000"/>
    <n v="2"/>
    <m/>
  </r>
  <r>
    <x v="1"/>
    <x v="5"/>
    <x v="14"/>
    <x v="20"/>
    <n v="9043000"/>
    <n v="15567590.5"/>
    <n v="1"/>
    <m/>
  </r>
  <r>
    <x v="1"/>
    <x v="6"/>
    <x v="13"/>
    <x v="21"/>
    <n v="7993000"/>
    <n v="21512805.969999999"/>
    <n v="1"/>
    <m/>
  </r>
  <r>
    <x v="2"/>
    <x v="1"/>
    <x v="15"/>
    <x v="22"/>
    <n v="9300000"/>
    <n v="9466650.4199999999"/>
    <n v="1"/>
    <m/>
  </r>
  <r>
    <x v="2"/>
    <x v="1"/>
    <x v="2"/>
    <x v="23"/>
    <n v="9300000"/>
    <n v="9466650.4199999999"/>
    <n v="1"/>
    <m/>
  </r>
  <r>
    <x v="2"/>
    <x v="5"/>
    <x v="16"/>
    <x v="24"/>
    <n v="9300000"/>
    <n v="9466650.4199999999"/>
    <n v="1"/>
    <m/>
  </r>
  <r>
    <x v="2"/>
    <x v="5"/>
    <x v="16"/>
    <x v="25"/>
    <n v="9300000"/>
    <n v="9466650.4199999999"/>
    <n v="1"/>
    <m/>
  </r>
  <r>
    <x v="2"/>
    <x v="5"/>
    <x v="17"/>
    <x v="26"/>
    <n v="8959000"/>
    <n v="9466650.4199999999"/>
    <n v="1"/>
    <m/>
  </r>
  <r>
    <x v="3"/>
    <x v="0"/>
    <x v="18"/>
    <x v="27"/>
    <n v="9127000"/>
    <n v="9511293.75"/>
    <n v="1"/>
    <m/>
  </r>
  <r>
    <x v="3"/>
    <x v="1"/>
    <x v="2"/>
    <x v="23"/>
    <n v="9300000"/>
    <n v="9511293.8499999996"/>
    <n v="1"/>
    <m/>
  </r>
  <r>
    <x v="3"/>
    <x v="4"/>
    <x v="19"/>
    <x v="28"/>
    <n v="9188000"/>
    <n v="9511293.75"/>
    <n v="1"/>
    <m/>
  </r>
  <r>
    <x v="3"/>
    <x v="5"/>
    <x v="16"/>
    <x v="29"/>
    <n v="9300000"/>
    <n v="9511293.8499999996"/>
    <n v="1"/>
    <m/>
  </r>
  <r>
    <x v="3"/>
    <x v="5"/>
    <x v="16"/>
    <x v="30"/>
    <n v="9300000"/>
    <n v="9511293.75"/>
    <n v="1"/>
    <m/>
  </r>
  <r>
    <x v="3"/>
    <x v="5"/>
    <x v="16"/>
    <x v="31"/>
    <n v="9195000"/>
    <n v="9511000"/>
    <n v="1"/>
    <m/>
  </r>
  <r>
    <x v="0"/>
    <x v="6"/>
    <x v="13"/>
    <x v="19"/>
    <n v="20047968.34"/>
    <n v="20047968.34"/>
    <m/>
    <n v="1"/>
  </r>
  <r>
    <x v="4"/>
    <x v="3"/>
    <x v="7"/>
    <x v="9"/>
    <n v="15410626.560000001"/>
    <n v="15410626.560000001"/>
    <m/>
    <n v="1"/>
  </r>
  <r>
    <x v="5"/>
    <x v="1"/>
    <x v="3"/>
    <x v="32"/>
    <n v="20235645.5"/>
    <n v="20235645.5"/>
    <m/>
    <n v="1"/>
  </r>
  <r>
    <x v="6"/>
    <x v="0"/>
    <x v="20"/>
    <x v="33"/>
    <n v="25632012.5"/>
    <n v="25632012.5"/>
    <m/>
    <n v="1"/>
  </r>
  <r>
    <x v="6"/>
    <x v="0"/>
    <x v="21"/>
    <x v="34"/>
    <n v="16041858.66"/>
    <n v="16058201.609999999"/>
    <m/>
    <n v="1"/>
  </r>
  <r>
    <x v="6"/>
    <x v="0"/>
    <x v="1"/>
    <x v="35"/>
    <n v="17266508.449999999"/>
    <n v="17370308.449999999"/>
    <m/>
    <n v="2"/>
  </r>
  <r>
    <x v="6"/>
    <x v="1"/>
    <x v="22"/>
    <x v="36"/>
    <n v="24548535.780000001"/>
    <n v="24548535.780000001"/>
    <m/>
    <n v="1"/>
  </r>
  <r>
    <x v="6"/>
    <x v="1"/>
    <x v="2"/>
    <x v="37"/>
    <n v="17321550"/>
    <n v="17401550"/>
    <m/>
    <n v="1"/>
  </r>
  <r>
    <x v="6"/>
    <x v="1"/>
    <x v="2"/>
    <x v="38"/>
    <n v="15489386"/>
    <n v="15621980"/>
    <m/>
    <n v="1"/>
  </r>
  <r>
    <x v="6"/>
    <x v="3"/>
    <x v="7"/>
    <x v="11"/>
    <n v="20757266.16"/>
    <n v="20807266.16"/>
    <m/>
    <n v="2"/>
  </r>
  <r>
    <x v="6"/>
    <x v="4"/>
    <x v="23"/>
    <x v="39"/>
    <n v="18712500"/>
    <n v="18812500"/>
    <m/>
    <n v="1"/>
  </r>
  <r>
    <x v="6"/>
    <x v="5"/>
    <x v="16"/>
    <x v="40"/>
    <n v="16284390"/>
    <n v="16568780"/>
    <m/>
    <n v="1"/>
  </r>
  <r>
    <x v="6"/>
    <x v="5"/>
    <x v="24"/>
    <x v="41"/>
    <n v="16895938.719999999"/>
    <n v="16895938.719999999"/>
    <m/>
    <n v="1"/>
  </r>
  <r>
    <x v="6"/>
    <x v="5"/>
    <x v="24"/>
    <x v="42"/>
    <n v="16517880"/>
    <n v="16575935"/>
    <m/>
    <n v="1"/>
  </r>
  <r>
    <x v="6"/>
    <x v="5"/>
    <x v="24"/>
    <x v="43"/>
    <n v="14299883.029999999"/>
    <n v="14449832.9"/>
    <m/>
    <n v="1"/>
  </r>
  <r>
    <x v="6"/>
    <x v="5"/>
    <x v="14"/>
    <x v="20"/>
    <n v="23735206.48"/>
    <n v="23735206.48"/>
    <m/>
    <n v="1"/>
  </r>
  <r>
    <x v="6"/>
    <x v="5"/>
    <x v="9"/>
    <x v="44"/>
    <n v="13701570.32"/>
    <n v="13701570.32"/>
    <m/>
    <n v="1"/>
  </r>
  <r>
    <x v="6"/>
    <x v="5"/>
    <x v="10"/>
    <x v="45"/>
    <n v="20225550"/>
    <n v="20325550"/>
    <m/>
    <n v="1"/>
  </r>
  <r>
    <x v="6"/>
    <x v="5"/>
    <x v="25"/>
    <x v="46"/>
    <n v="18967855.260000002"/>
    <n v="18967855.260000002"/>
    <m/>
    <n v="1"/>
  </r>
  <r>
    <x v="6"/>
    <x v="5"/>
    <x v="12"/>
    <x v="47"/>
    <n v="16766586.029999999"/>
    <n v="16766586.029999999"/>
    <m/>
    <n v="2"/>
  </r>
  <r>
    <x v="6"/>
    <x v="5"/>
    <x v="26"/>
    <x v="48"/>
    <n v="17202686.116666701"/>
    <n v="17311198.696666699"/>
    <m/>
    <n v="3"/>
  </r>
  <r>
    <x v="6"/>
    <x v="6"/>
    <x v="13"/>
    <x v="21"/>
    <n v="19791794.949999999"/>
    <n v="19791794.949999999"/>
    <m/>
    <n v="1"/>
  </r>
  <r>
    <x v="6"/>
    <x v="6"/>
    <x v="13"/>
    <x v="49"/>
    <n v="20702280"/>
    <n v="20863280"/>
    <m/>
    <n v="2"/>
  </r>
  <r>
    <x v="6"/>
    <x v="6"/>
    <x v="13"/>
    <x v="18"/>
    <n v="18813609.25"/>
    <n v="18813609.25"/>
    <m/>
    <n v="1"/>
  </r>
  <r>
    <x v="6"/>
    <x v="6"/>
    <x v="13"/>
    <x v="19"/>
    <n v="19124064.748"/>
    <n v="19157840.298999999"/>
    <m/>
    <n v="10"/>
  </r>
  <r>
    <x v="6"/>
    <x v="6"/>
    <x v="13"/>
    <x v="50"/>
    <n v="22722490"/>
    <n v="23034980"/>
    <m/>
    <n v="1"/>
  </r>
  <r>
    <x v="6"/>
    <x v="6"/>
    <x v="27"/>
    <x v="51"/>
    <n v="18559405.23"/>
    <n v="18559405.23"/>
    <m/>
    <n v="2"/>
  </r>
  <r>
    <x v="6"/>
    <x v="6"/>
    <x v="28"/>
    <x v="52"/>
    <n v="18620095.84"/>
    <n v="18683230.289999999"/>
    <m/>
    <n v="2"/>
  </r>
  <r>
    <x v="6"/>
    <x v="6"/>
    <x v="28"/>
    <x v="53"/>
    <n v="18609936.75"/>
    <n v="18609936.75"/>
    <m/>
    <n v="1"/>
  </r>
  <r>
    <x v="7"/>
    <x v="0"/>
    <x v="29"/>
    <x v="54"/>
    <n v="26605368.539999999"/>
    <n v="26800526.48"/>
    <m/>
    <n v="1"/>
  </r>
  <r>
    <x v="7"/>
    <x v="0"/>
    <x v="30"/>
    <x v="55"/>
    <n v="19694583.469999999"/>
    <n v="19846547.82"/>
    <m/>
    <n v="1"/>
  </r>
  <r>
    <x v="7"/>
    <x v="1"/>
    <x v="31"/>
    <x v="56"/>
    <n v="20247778.09"/>
    <n v="20301975.66"/>
    <m/>
    <n v="1"/>
  </r>
  <r>
    <x v="7"/>
    <x v="4"/>
    <x v="32"/>
    <x v="57"/>
    <n v="22853335.120000001"/>
    <n v="23025335.66"/>
    <m/>
    <n v="1"/>
  </r>
  <r>
    <x v="7"/>
    <x v="4"/>
    <x v="19"/>
    <x v="28"/>
    <n v="14144825"/>
    <n v="14339650"/>
    <m/>
    <n v="1"/>
  </r>
  <r>
    <x v="2"/>
    <x v="1"/>
    <x v="33"/>
    <x v="58"/>
    <n v="15143115.24"/>
    <n v="15143115.24"/>
    <m/>
    <n v="1"/>
  </r>
  <r>
    <x v="2"/>
    <x v="4"/>
    <x v="34"/>
    <x v="59"/>
    <n v="17259890.789999999"/>
    <n v="17259890.789999999"/>
    <m/>
    <n v="1"/>
  </r>
  <r>
    <x v="3"/>
    <x v="1"/>
    <x v="35"/>
    <x v="60"/>
    <n v="23961036.539999999"/>
    <n v="23961036.539999999"/>
    <m/>
    <n v="1"/>
  </r>
  <r>
    <x v="3"/>
    <x v="4"/>
    <x v="36"/>
    <x v="61"/>
    <n v="18029506.219999999"/>
    <n v="18029506.219999999"/>
    <m/>
    <n v="1"/>
  </r>
  <r>
    <x v="0"/>
    <x v="2"/>
    <x v="37"/>
    <x v="62"/>
    <n v="33599566.329999998"/>
    <n v="33999132.649999999"/>
    <m/>
    <n v="1"/>
  </r>
  <r>
    <x v="0"/>
    <x v="2"/>
    <x v="6"/>
    <x v="63"/>
    <n v="19873393.43"/>
    <n v="19873393.43"/>
    <m/>
    <n v="1"/>
  </r>
  <r>
    <x v="0"/>
    <x v="6"/>
    <x v="13"/>
    <x v="64"/>
    <n v="14579058.42"/>
    <n v="14823344.73"/>
    <m/>
    <n v="1"/>
  </r>
  <r>
    <x v="0"/>
    <x v="6"/>
    <x v="13"/>
    <x v="49"/>
    <n v="20936457.370000001"/>
    <n v="20936457.370000001"/>
    <m/>
    <n v="1"/>
  </r>
  <r>
    <x v="0"/>
    <x v="6"/>
    <x v="13"/>
    <x v="19"/>
    <n v="26094829.960000001"/>
    <n v="26094829.960000001"/>
    <m/>
    <n v="1"/>
  </r>
  <r>
    <x v="0"/>
    <x v="6"/>
    <x v="27"/>
    <x v="65"/>
    <n v="14830519.18"/>
    <n v="14830519.18"/>
    <m/>
    <n v="1"/>
  </r>
  <r>
    <x v="0"/>
    <x v="6"/>
    <x v="28"/>
    <x v="53"/>
    <n v="17832819.109999999"/>
    <n v="17832819.109999999"/>
    <m/>
    <n v="1"/>
  </r>
  <r>
    <x v="8"/>
    <x v="0"/>
    <x v="38"/>
    <x v="66"/>
    <n v="20908926.510000002"/>
    <n v="21116727.579999998"/>
    <m/>
    <n v="1"/>
  </r>
  <r>
    <x v="8"/>
    <x v="1"/>
    <x v="15"/>
    <x v="67"/>
    <n v="31915481.629999999"/>
    <n v="32262462.25"/>
    <m/>
    <n v="1"/>
  </r>
  <r>
    <x v="8"/>
    <x v="3"/>
    <x v="7"/>
    <x v="11"/>
    <n v="22351173.27"/>
    <n v="22617641.399999999"/>
    <m/>
    <n v="1"/>
  </r>
  <r>
    <x v="9"/>
    <x v="1"/>
    <x v="3"/>
    <x v="4"/>
    <n v="14367352.5"/>
    <n v="14367352.5"/>
    <m/>
    <n v="1"/>
  </r>
  <r>
    <x v="9"/>
    <x v="1"/>
    <x v="5"/>
    <x v="66"/>
    <n v="19780135.5"/>
    <n v="19780135.5"/>
    <m/>
    <n v="1"/>
  </r>
  <r>
    <x v="9"/>
    <x v="4"/>
    <x v="36"/>
    <x v="68"/>
    <n v="26367092.774166699"/>
    <n v="26518105.022500001"/>
    <m/>
    <n v="12"/>
  </r>
  <r>
    <x v="9"/>
    <x v="4"/>
    <x v="8"/>
    <x v="12"/>
    <n v="20293055.050000001"/>
    <n v="20293055.050000001"/>
    <m/>
    <n v="1"/>
  </r>
  <r>
    <x v="10"/>
    <x v="1"/>
    <x v="5"/>
    <x v="7"/>
    <n v="15616337.48"/>
    <n v="15616337.48"/>
    <m/>
    <n v="1"/>
  </r>
  <r>
    <x v="11"/>
    <x v="0"/>
    <x v="1"/>
    <x v="35"/>
    <n v="18993872.920000002"/>
    <n v="18993872.920000002"/>
    <m/>
    <n v="1"/>
  </r>
  <r>
    <x v="11"/>
    <x v="5"/>
    <x v="25"/>
    <x v="69"/>
    <n v="20966019.379999999"/>
    <n v="20966019.379999999"/>
    <m/>
    <n v="1"/>
  </r>
  <r>
    <x v="11"/>
    <x v="5"/>
    <x v="25"/>
    <x v="70"/>
    <n v="13408457.5"/>
    <n v="13408457.5"/>
    <m/>
    <n v="1"/>
  </r>
  <r>
    <x v="11"/>
    <x v="6"/>
    <x v="28"/>
    <x v="52"/>
    <n v="20200437.100000001"/>
    <n v="20230744.600000001"/>
    <m/>
    <n v="1"/>
  </r>
  <r>
    <x v="12"/>
    <x v="5"/>
    <x v="39"/>
    <x v="71"/>
    <n v="20188940.120000001"/>
    <n v="20188940.120000001"/>
    <m/>
    <n v="1"/>
  </r>
  <r>
    <x v="6"/>
    <x v="0"/>
    <x v="1"/>
    <x v="72"/>
    <n v="17179229.120000001"/>
    <n v="17179229.120000001"/>
    <m/>
    <n v="2"/>
  </r>
  <r>
    <x v="6"/>
    <x v="0"/>
    <x v="1"/>
    <x v="73"/>
    <n v="16530824.720000001"/>
    <n v="16630824.720000001"/>
    <m/>
    <n v="1"/>
  </r>
  <r>
    <x v="6"/>
    <x v="0"/>
    <x v="1"/>
    <x v="74"/>
    <n v="17973023.190000001"/>
    <n v="17973023.190000001"/>
    <m/>
    <n v="1"/>
  </r>
  <r>
    <x v="6"/>
    <x v="1"/>
    <x v="15"/>
    <x v="67"/>
    <n v="18427613.539999999"/>
    <n v="18427613.539999999"/>
    <m/>
    <n v="1"/>
  </r>
  <r>
    <x v="6"/>
    <x v="1"/>
    <x v="31"/>
    <x v="75"/>
    <n v="22270647.899999999"/>
    <n v="22330647.899999999"/>
    <m/>
    <n v="2"/>
  </r>
  <r>
    <x v="6"/>
    <x v="1"/>
    <x v="2"/>
    <x v="2"/>
    <n v="17883613.539999999"/>
    <n v="17883613.539999999"/>
    <m/>
    <n v="1"/>
  </r>
  <r>
    <x v="6"/>
    <x v="1"/>
    <x v="2"/>
    <x v="38"/>
    <n v="19260735.989999998"/>
    <n v="19260735.989999998"/>
    <m/>
    <n v="2"/>
  </r>
  <r>
    <x v="6"/>
    <x v="1"/>
    <x v="4"/>
    <x v="76"/>
    <n v="13835723.68"/>
    <n v="13886510.76"/>
    <m/>
    <n v="1"/>
  </r>
  <r>
    <x v="6"/>
    <x v="2"/>
    <x v="6"/>
    <x v="77"/>
    <n v="19037314.440000001"/>
    <n v="19081029.93"/>
    <m/>
    <n v="1"/>
  </r>
  <r>
    <x v="6"/>
    <x v="3"/>
    <x v="7"/>
    <x v="10"/>
    <n v="19173250.280000001"/>
    <n v="19173250.280000001"/>
    <m/>
    <n v="1"/>
  </r>
  <r>
    <x v="6"/>
    <x v="3"/>
    <x v="7"/>
    <x v="11"/>
    <n v="18615771.789999999"/>
    <n v="18615771.789999999"/>
    <m/>
    <n v="1"/>
  </r>
  <r>
    <x v="6"/>
    <x v="4"/>
    <x v="32"/>
    <x v="57"/>
    <n v="30816262.800000001"/>
    <n v="31050584.91"/>
    <m/>
    <n v="1"/>
  </r>
  <r>
    <x v="6"/>
    <x v="4"/>
    <x v="23"/>
    <x v="39"/>
    <n v="17112996.5233333"/>
    <n v="17131329.856666699"/>
    <m/>
    <n v="3"/>
  </r>
  <r>
    <x v="6"/>
    <x v="4"/>
    <x v="40"/>
    <x v="78"/>
    <n v="18412099.440000001"/>
    <n v="18412099.440000001"/>
    <m/>
    <n v="1"/>
  </r>
  <r>
    <x v="6"/>
    <x v="5"/>
    <x v="16"/>
    <x v="30"/>
    <n v="14382038.75"/>
    <n v="14423863.73"/>
    <m/>
    <n v="1"/>
  </r>
  <r>
    <x v="6"/>
    <x v="5"/>
    <x v="16"/>
    <x v="40"/>
    <n v="23594349.344999999"/>
    <n v="23631549.344999999"/>
    <m/>
    <n v="2"/>
  </r>
  <r>
    <x v="6"/>
    <x v="5"/>
    <x v="16"/>
    <x v="79"/>
    <n v="21381275.883333299"/>
    <n v="21381275.883333299"/>
    <m/>
    <n v="6"/>
  </r>
  <r>
    <x v="6"/>
    <x v="5"/>
    <x v="14"/>
    <x v="80"/>
    <n v="27032118"/>
    <n v="27032118"/>
    <m/>
    <n v="1"/>
  </r>
  <r>
    <x v="6"/>
    <x v="5"/>
    <x v="10"/>
    <x v="81"/>
    <n v="14443272.9"/>
    <n v="14443272.9"/>
    <m/>
    <n v="1"/>
  </r>
  <r>
    <x v="6"/>
    <x v="5"/>
    <x v="10"/>
    <x v="45"/>
    <n v="14423863.73"/>
    <n v="14423863.73"/>
    <m/>
    <n v="1"/>
  </r>
  <r>
    <x v="6"/>
    <x v="5"/>
    <x v="25"/>
    <x v="69"/>
    <n v="13918178.439999999"/>
    <n v="13918178.439999999"/>
    <m/>
    <n v="1"/>
  </r>
  <r>
    <x v="6"/>
    <x v="6"/>
    <x v="41"/>
    <x v="82"/>
    <n v="14449832.9"/>
    <n v="14449832.9"/>
    <m/>
    <n v="1"/>
  </r>
  <r>
    <x v="6"/>
    <x v="6"/>
    <x v="13"/>
    <x v="64"/>
    <n v="20339780"/>
    <n v="20389780"/>
    <m/>
    <n v="1"/>
  </r>
  <r>
    <x v="6"/>
    <x v="6"/>
    <x v="13"/>
    <x v="21"/>
    <n v="20798064.004999999"/>
    <n v="21020853.015000001"/>
    <m/>
    <n v="2"/>
  </r>
  <r>
    <x v="6"/>
    <x v="6"/>
    <x v="13"/>
    <x v="49"/>
    <n v="16834544"/>
    <n v="19834544"/>
    <m/>
    <n v="1"/>
  </r>
  <r>
    <x v="6"/>
    <x v="6"/>
    <x v="13"/>
    <x v="18"/>
    <n v="20548334.34"/>
    <n v="20548334.34"/>
    <m/>
    <n v="1"/>
  </r>
  <r>
    <x v="6"/>
    <x v="6"/>
    <x v="13"/>
    <x v="19"/>
    <n v="20355912.559999999"/>
    <n v="20382912.559999999"/>
    <m/>
    <n v="2"/>
  </r>
  <r>
    <x v="6"/>
    <x v="6"/>
    <x v="42"/>
    <x v="83"/>
    <n v="17821043.905000001"/>
    <n v="17821043.905000001"/>
    <m/>
    <n v="2"/>
  </r>
  <r>
    <x v="6"/>
    <x v="6"/>
    <x v="28"/>
    <x v="84"/>
    <n v="20913696.32"/>
    <n v="20913696.32"/>
    <m/>
    <n v="1"/>
  </r>
  <r>
    <x v="6"/>
    <x v="6"/>
    <x v="28"/>
    <x v="52"/>
    <n v="19105944.403333299"/>
    <n v="19189277.736666702"/>
    <m/>
    <n v="3"/>
  </r>
  <r>
    <x v="6"/>
    <x v="6"/>
    <x v="28"/>
    <x v="53"/>
    <n v="14377023.810000001"/>
    <n v="14377023.810000001"/>
    <m/>
    <n v="1"/>
  </r>
  <r>
    <x v="7"/>
    <x v="6"/>
    <x v="13"/>
    <x v="49"/>
    <n v="18246425.539999999"/>
    <n v="18246425.539999999"/>
    <m/>
    <n v="1"/>
  </r>
  <r>
    <x v="3"/>
    <x v="1"/>
    <x v="4"/>
    <x v="6"/>
    <n v="14992146.74"/>
    <n v="14992146.74"/>
    <m/>
    <n v="1"/>
  </r>
  <r>
    <x v="3"/>
    <x v="4"/>
    <x v="23"/>
    <x v="39"/>
    <n v="21320635.399999999"/>
    <n v="21320635.399999999"/>
    <m/>
    <n v="1"/>
  </r>
  <r>
    <x v="3"/>
    <x v="5"/>
    <x v="43"/>
    <x v="85"/>
    <n v="12720000"/>
    <n v="13043159.880000001"/>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F99D81-76A0-4485-81C7-EBA248B12045}"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255" firstHeaderRow="0" firstDataRow="1" firstDataCol="1"/>
  <pivotFields count="8">
    <pivotField axis="axisRow" showAll="0">
      <items count="14">
        <item n="MUTUAL CARTAGO" x="0"/>
        <item n="INVU" x="4"/>
        <item n="COOCIQUE" x="9"/>
        <item n="COOPENAE" x="11"/>
        <item n="GRUPO MUTUAL ALAJUELA LA VIVIENDA" x="6"/>
        <item n="BANCO DE COSTA RICA" x="5"/>
        <item x="2"/>
        <item x="12"/>
        <item x="10"/>
        <item x="1"/>
        <item x="3"/>
        <item x="7"/>
        <item x="8"/>
        <item t="default"/>
      </items>
    </pivotField>
    <pivotField axis="axisRow" showAll="0">
      <items count="8">
        <item x="1"/>
        <item x="2"/>
        <item x="4"/>
        <item x="3"/>
        <item x="6"/>
        <item x="5"/>
        <item x="0"/>
        <item t="default"/>
      </items>
    </pivotField>
    <pivotField axis="axisRow" showAll="0">
      <items count="45">
        <item x="24"/>
        <item x="25"/>
        <item x="20"/>
        <item x="10"/>
        <item x="31"/>
        <item x="28"/>
        <item x="5"/>
        <item x="41"/>
        <item x="39"/>
        <item x="37"/>
        <item x="1"/>
        <item x="13"/>
        <item x="16"/>
        <item x="2"/>
        <item x="15"/>
        <item x="36"/>
        <item x="7"/>
        <item x="6"/>
        <item x="3"/>
        <item x="42"/>
        <item x="27"/>
        <item x="32"/>
        <item x="4"/>
        <item x="19"/>
        <item x="0"/>
        <item x="34"/>
        <item x="9"/>
        <item x="35"/>
        <item x="8"/>
        <item x="11"/>
        <item x="12"/>
        <item x="14"/>
        <item x="17"/>
        <item x="18"/>
        <item x="21"/>
        <item x="22"/>
        <item x="23"/>
        <item x="26"/>
        <item x="29"/>
        <item x="30"/>
        <item x="33"/>
        <item x="38"/>
        <item x="40"/>
        <item x="43"/>
        <item t="default"/>
      </items>
    </pivotField>
    <pivotField axis="axisRow" showAll="0">
      <items count="87">
        <item x="37"/>
        <item x="19"/>
        <item x="73"/>
        <item x="23"/>
        <item x="84"/>
        <item x="64"/>
        <item x="71"/>
        <item x="49"/>
        <item x="18"/>
        <item x="69"/>
        <item x="4"/>
        <item x="22"/>
        <item x="6"/>
        <item x="11"/>
        <item x="50"/>
        <item x="80"/>
        <item x="14"/>
        <item x="53"/>
        <item x="10"/>
        <item x="32"/>
        <item x="60"/>
        <item x="63"/>
        <item x="0"/>
        <item x="2"/>
        <item x="8"/>
        <item x="3"/>
        <item x="65"/>
        <item x="30"/>
        <item x="7"/>
        <item x="59"/>
        <item x="75"/>
        <item x="13"/>
        <item x="1"/>
        <item x="5"/>
        <item x="9"/>
        <item x="12"/>
        <item x="15"/>
        <item x="16"/>
        <item x="17"/>
        <item x="20"/>
        <item x="21"/>
        <item x="24"/>
        <item x="25"/>
        <item x="26"/>
        <item x="27"/>
        <item x="28"/>
        <item x="29"/>
        <item x="31"/>
        <item x="33"/>
        <item x="34"/>
        <item x="35"/>
        <item x="36"/>
        <item x="38"/>
        <item x="39"/>
        <item x="40"/>
        <item x="41"/>
        <item x="42"/>
        <item x="43"/>
        <item x="44"/>
        <item x="45"/>
        <item x="46"/>
        <item x="47"/>
        <item x="48"/>
        <item x="51"/>
        <item x="52"/>
        <item x="54"/>
        <item x="55"/>
        <item x="56"/>
        <item x="57"/>
        <item x="58"/>
        <item x="61"/>
        <item x="62"/>
        <item x="66"/>
        <item x="67"/>
        <item x="68"/>
        <item x="70"/>
        <item x="72"/>
        <item x="74"/>
        <item x="76"/>
        <item x="77"/>
        <item x="78"/>
        <item x="79"/>
        <item x="81"/>
        <item x="82"/>
        <item x="83"/>
        <item x="85"/>
        <item t="default"/>
      </items>
    </pivotField>
    <pivotField dataField="1" numFmtId="4" showAll="0"/>
    <pivotField dataField="1" numFmtId="4" showAll="0"/>
    <pivotField dataField="1" showAll="0"/>
    <pivotField dataField="1" showAll="0"/>
  </pivotFields>
  <rowFields count="4">
    <field x="0"/>
    <field x="1"/>
    <field x="2"/>
    <field x="3"/>
  </rowFields>
  <rowItems count="246">
    <i>
      <x/>
    </i>
    <i r="1">
      <x/>
    </i>
    <i r="2">
      <x v="6"/>
    </i>
    <i r="3">
      <x v="28"/>
    </i>
    <i r="2">
      <x v="13"/>
    </i>
    <i r="3">
      <x v="23"/>
    </i>
    <i r="2">
      <x v="18"/>
    </i>
    <i r="3">
      <x v="10"/>
    </i>
    <i r="3">
      <x v="25"/>
    </i>
    <i r="3">
      <x v="33"/>
    </i>
    <i r="2">
      <x v="22"/>
    </i>
    <i r="3">
      <x v="12"/>
    </i>
    <i r="1">
      <x v="1"/>
    </i>
    <i r="2">
      <x v="9"/>
    </i>
    <i r="3">
      <x v="71"/>
    </i>
    <i r="2">
      <x v="17"/>
    </i>
    <i r="3">
      <x v="21"/>
    </i>
    <i r="3">
      <x v="24"/>
    </i>
    <i r="1">
      <x v="2"/>
    </i>
    <i r="2">
      <x v="28"/>
    </i>
    <i r="3">
      <x v="35"/>
    </i>
    <i r="1">
      <x v="3"/>
    </i>
    <i r="2">
      <x v="16"/>
    </i>
    <i r="3">
      <x v="13"/>
    </i>
    <i r="3">
      <x v="18"/>
    </i>
    <i r="3">
      <x v="34"/>
    </i>
    <i r="1">
      <x v="4"/>
    </i>
    <i r="2">
      <x v="5"/>
    </i>
    <i r="3">
      <x v="17"/>
    </i>
    <i r="2">
      <x v="11"/>
    </i>
    <i r="3">
      <x v="1"/>
    </i>
    <i r="3">
      <x v="5"/>
    </i>
    <i r="3">
      <x v="7"/>
    </i>
    <i r="3">
      <x v="8"/>
    </i>
    <i r="2">
      <x v="20"/>
    </i>
    <i r="3">
      <x v="26"/>
    </i>
    <i r="1">
      <x v="5"/>
    </i>
    <i r="2">
      <x v="3"/>
    </i>
    <i r="3">
      <x v="16"/>
    </i>
    <i r="2">
      <x v="26"/>
    </i>
    <i r="3">
      <x v="31"/>
    </i>
    <i r="2">
      <x v="29"/>
    </i>
    <i r="3">
      <x v="36"/>
    </i>
    <i r="2">
      <x v="30"/>
    </i>
    <i r="3">
      <x v="37"/>
    </i>
    <i r="3">
      <x v="38"/>
    </i>
    <i r="1">
      <x v="6"/>
    </i>
    <i r="2">
      <x v="10"/>
    </i>
    <i r="3">
      <x v="32"/>
    </i>
    <i r="2">
      <x v="24"/>
    </i>
    <i r="3">
      <x v="22"/>
    </i>
    <i>
      <x v="1"/>
    </i>
    <i r="1">
      <x v="3"/>
    </i>
    <i r="2">
      <x v="16"/>
    </i>
    <i r="3">
      <x v="34"/>
    </i>
    <i>
      <x v="2"/>
    </i>
    <i r="1">
      <x/>
    </i>
    <i r="2">
      <x v="6"/>
    </i>
    <i r="3">
      <x v="72"/>
    </i>
    <i r="2">
      <x v="18"/>
    </i>
    <i r="3">
      <x v="10"/>
    </i>
    <i r="1">
      <x v="2"/>
    </i>
    <i r="2">
      <x v="15"/>
    </i>
    <i r="3">
      <x v="74"/>
    </i>
    <i r="2">
      <x v="28"/>
    </i>
    <i r="3">
      <x v="35"/>
    </i>
    <i>
      <x v="3"/>
    </i>
    <i r="1">
      <x v="4"/>
    </i>
    <i r="2">
      <x v="5"/>
    </i>
    <i r="3">
      <x v="64"/>
    </i>
    <i r="1">
      <x v="5"/>
    </i>
    <i r="2">
      <x v="1"/>
    </i>
    <i r="3">
      <x v="9"/>
    </i>
    <i r="3">
      <x v="75"/>
    </i>
    <i r="1">
      <x v="6"/>
    </i>
    <i r="2">
      <x v="10"/>
    </i>
    <i r="3">
      <x v="50"/>
    </i>
    <i>
      <x v="4"/>
    </i>
    <i r="1">
      <x/>
    </i>
    <i r="2">
      <x v="4"/>
    </i>
    <i r="3">
      <x v="30"/>
    </i>
    <i r="2">
      <x v="13"/>
    </i>
    <i r="3">
      <x/>
    </i>
    <i r="3">
      <x v="23"/>
    </i>
    <i r="3">
      <x v="52"/>
    </i>
    <i r="2">
      <x v="14"/>
    </i>
    <i r="3">
      <x v="73"/>
    </i>
    <i r="2">
      <x v="22"/>
    </i>
    <i r="3">
      <x v="78"/>
    </i>
    <i r="2">
      <x v="35"/>
    </i>
    <i r="3">
      <x v="51"/>
    </i>
    <i r="1">
      <x v="1"/>
    </i>
    <i r="2">
      <x v="17"/>
    </i>
    <i r="3">
      <x v="79"/>
    </i>
    <i r="1">
      <x v="2"/>
    </i>
    <i r="2">
      <x v="21"/>
    </i>
    <i r="3">
      <x v="68"/>
    </i>
    <i r="2">
      <x v="36"/>
    </i>
    <i r="3">
      <x v="53"/>
    </i>
    <i r="2">
      <x v="42"/>
    </i>
    <i r="3">
      <x v="80"/>
    </i>
    <i r="1">
      <x v="3"/>
    </i>
    <i r="2">
      <x v="16"/>
    </i>
    <i r="3">
      <x v="13"/>
    </i>
    <i r="3">
      <x v="18"/>
    </i>
    <i r="1">
      <x v="4"/>
    </i>
    <i r="2">
      <x v="5"/>
    </i>
    <i r="3">
      <x v="4"/>
    </i>
    <i r="3">
      <x v="17"/>
    </i>
    <i r="3">
      <x v="64"/>
    </i>
    <i r="2">
      <x v="7"/>
    </i>
    <i r="3">
      <x v="83"/>
    </i>
    <i r="2">
      <x v="11"/>
    </i>
    <i r="3">
      <x v="1"/>
    </i>
    <i r="3">
      <x v="5"/>
    </i>
    <i r="3">
      <x v="7"/>
    </i>
    <i r="3">
      <x v="8"/>
    </i>
    <i r="3">
      <x v="14"/>
    </i>
    <i r="3">
      <x v="40"/>
    </i>
    <i r="2">
      <x v="19"/>
    </i>
    <i r="3">
      <x v="84"/>
    </i>
    <i r="2">
      <x v="20"/>
    </i>
    <i r="3">
      <x v="63"/>
    </i>
    <i r="1">
      <x v="5"/>
    </i>
    <i r="2">
      <x/>
    </i>
    <i r="3">
      <x v="55"/>
    </i>
    <i r="3">
      <x v="56"/>
    </i>
    <i r="3">
      <x v="57"/>
    </i>
    <i r="2">
      <x v="1"/>
    </i>
    <i r="3">
      <x v="9"/>
    </i>
    <i r="3">
      <x v="60"/>
    </i>
    <i r="2">
      <x v="3"/>
    </i>
    <i r="3">
      <x v="59"/>
    </i>
    <i r="3">
      <x v="82"/>
    </i>
    <i r="2">
      <x v="12"/>
    </i>
    <i r="3">
      <x v="27"/>
    </i>
    <i r="3">
      <x v="54"/>
    </i>
    <i r="3">
      <x v="81"/>
    </i>
    <i r="2">
      <x v="26"/>
    </i>
    <i r="3">
      <x v="58"/>
    </i>
    <i r="2">
      <x v="30"/>
    </i>
    <i r="3">
      <x v="61"/>
    </i>
    <i r="2">
      <x v="31"/>
    </i>
    <i r="3">
      <x v="15"/>
    </i>
    <i r="3">
      <x v="39"/>
    </i>
    <i r="2">
      <x v="37"/>
    </i>
    <i r="3">
      <x v="62"/>
    </i>
    <i r="1">
      <x v="6"/>
    </i>
    <i r="2">
      <x v="2"/>
    </i>
    <i r="3">
      <x v="48"/>
    </i>
    <i r="2">
      <x v="10"/>
    </i>
    <i r="3">
      <x v="2"/>
    </i>
    <i r="3">
      <x v="50"/>
    </i>
    <i r="3">
      <x v="76"/>
    </i>
    <i r="3">
      <x v="77"/>
    </i>
    <i r="2">
      <x v="34"/>
    </i>
    <i r="3">
      <x v="49"/>
    </i>
    <i>
      <x v="5"/>
    </i>
    <i r="1">
      <x/>
    </i>
    <i r="2">
      <x v="18"/>
    </i>
    <i r="3">
      <x v="19"/>
    </i>
    <i>
      <x v="6"/>
    </i>
    <i r="1">
      <x/>
    </i>
    <i r="2">
      <x v="13"/>
    </i>
    <i r="3">
      <x v="3"/>
    </i>
    <i r="2">
      <x v="14"/>
    </i>
    <i r="3">
      <x v="11"/>
    </i>
    <i r="2">
      <x v="40"/>
    </i>
    <i r="3">
      <x v="69"/>
    </i>
    <i r="1">
      <x v="2"/>
    </i>
    <i r="2">
      <x v="25"/>
    </i>
    <i r="3">
      <x v="29"/>
    </i>
    <i r="1">
      <x v="5"/>
    </i>
    <i r="2">
      <x v="12"/>
    </i>
    <i r="3">
      <x v="41"/>
    </i>
    <i r="3">
      <x v="42"/>
    </i>
    <i r="2">
      <x v="32"/>
    </i>
    <i r="3">
      <x v="43"/>
    </i>
    <i>
      <x v="7"/>
    </i>
    <i r="1">
      <x v="5"/>
    </i>
    <i r="2">
      <x v="8"/>
    </i>
    <i r="3">
      <x v="6"/>
    </i>
    <i>
      <x v="8"/>
    </i>
    <i r="1">
      <x/>
    </i>
    <i r="2">
      <x v="6"/>
    </i>
    <i r="3">
      <x v="28"/>
    </i>
    <i>
      <x v="9"/>
    </i>
    <i r="1">
      <x v="4"/>
    </i>
    <i r="2">
      <x v="11"/>
    </i>
    <i r="3">
      <x v="40"/>
    </i>
    <i r="1">
      <x v="5"/>
    </i>
    <i r="2">
      <x v="31"/>
    </i>
    <i r="3">
      <x v="39"/>
    </i>
    <i>
      <x v="10"/>
    </i>
    <i r="1">
      <x/>
    </i>
    <i r="2">
      <x v="13"/>
    </i>
    <i r="3">
      <x v="3"/>
    </i>
    <i r="2">
      <x v="22"/>
    </i>
    <i r="3">
      <x v="12"/>
    </i>
    <i r="2">
      <x v="27"/>
    </i>
    <i r="3">
      <x v="20"/>
    </i>
    <i r="1">
      <x v="2"/>
    </i>
    <i r="2">
      <x v="15"/>
    </i>
    <i r="3">
      <x v="70"/>
    </i>
    <i r="2">
      <x v="23"/>
    </i>
    <i r="3">
      <x v="45"/>
    </i>
    <i r="2">
      <x v="36"/>
    </i>
    <i r="3">
      <x v="53"/>
    </i>
    <i r="1">
      <x v="5"/>
    </i>
    <i r="2">
      <x v="12"/>
    </i>
    <i r="3">
      <x v="27"/>
    </i>
    <i r="3">
      <x v="46"/>
    </i>
    <i r="3">
      <x v="47"/>
    </i>
    <i r="2">
      <x v="43"/>
    </i>
    <i r="3">
      <x v="85"/>
    </i>
    <i r="1">
      <x v="6"/>
    </i>
    <i r="2">
      <x v="33"/>
    </i>
    <i r="3">
      <x v="44"/>
    </i>
    <i>
      <x v="11"/>
    </i>
    <i r="1">
      <x/>
    </i>
    <i r="2">
      <x v="4"/>
    </i>
    <i r="3">
      <x v="67"/>
    </i>
    <i r="1">
      <x v="2"/>
    </i>
    <i r="2">
      <x v="21"/>
    </i>
    <i r="3">
      <x v="68"/>
    </i>
    <i r="2">
      <x v="23"/>
    </i>
    <i r="3">
      <x v="45"/>
    </i>
    <i r="1">
      <x v="4"/>
    </i>
    <i r="2">
      <x v="11"/>
    </i>
    <i r="3">
      <x v="7"/>
    </i>
    <i r="1">
      <x v="6"/>
    </i>
    <i r="2">
      <x v="38"/>
    </i>
    <i r="3">
      <x v="65"/>
    </i>
    <i r="2">
      <x v="39"/>
    </i>
    <i r="3">
      <x v="66"/>
    </i>
    <i>
      <x v="12"/>
    </i>
    <i r="1">
      <x/>
    </i>
    <i r="2">
      <x v="14"/>
    </i>
    <i r="3">
      <x v="73"/>
    </i>
    <i r="1">
      <x v="3"/>
    </i>
    <i r="2">
      <x v="16"/>
    </i>
    <i r="3">
      <x v="13"/>
    </i>
    <i r="1">
      <x v="6"/>
    </i>
    <i r="2">
      <x v="41"/>
    </i>
    <i r="3">
      <x v="72"/>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7">
    <format dxfId="26">
      <pivotArea field="0" type="button" dataOnly="0" labelOnly="1" outline="0" axis="axisRow" fieldPosition="0"/>
    </format>
    <format dxfId="25">
      <pivotArea field="0" type="button" dataOnly="0" labelOnly="1" outline="0" axis="axisRow" fieldPosition="0"/>
    </format>
    <format dxfId="24">
      <pivotArea field="0" type="button" dataOnly="0" labelOnly="1" outline="0" axis="axisRow" fieldPosition="0"/>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2"/>
          </reference>
        </references>
      </pivotArea>
    </format>
    <format dxfId="20">
      <pivotArea dataOnly="0" labelOnly="1" outline="0" fieldPosition="0">
        <references count="1">
          <reference field="4294967294" count="1">
            <x v="3"/>
          </reference>
        </references>
      </pivotArea>
    </format>
    <format dxfId="19">
      <pivotArea outline="0" collapsedLevelsAreSubtotals="1" fieldPosition="0">
        <references count="1">
          <reference field="4294967294" count="2" selected="0">
            <x v="2"/>
            <x v="3"/>
          </reference>
        </references>
      </pivotArea>
    </format>
    <format dxfId="18">
      <pivotArea dataOnly="0" labelOnly="1" outline="0" fieldPosition="0">
        <references count="1">
          <reference field="4294967294" count="2">
            <x v="2"/>
            <x v="3"/>
          </reference>
        </references>
      </pivotArea>
    </format>
    <format dxfId="17">
      <pivotArea outline="0" collapsedLevelsAreSubtotals="1" fieldPosition="0">
        <references count="1">
          <reference field="4294967294" count="1" selected="0">
            <x v="0"/>
          </reference>
        </references>
      </pivotArea>
    </format>
    <format dxfId="16">
      <pivotArea dataOnly="0" labelOnly="1" outline="0" fieldPosition="0">
        <references count="1">
          <reference field="4294967294" count="1">
            <x v="0"/>
          </reference>
        </references>
      </pivotArea>
    </format>
    <format dxfId="15">
      <pivotArea outline="0" collapsedLevelsAreSubtotals="1" fieldPosition="0">
        <references count="1">
          <reference field="4294967294" count="1" selected="0">
            <x v="1"/>
          </reference>
        </references>
      </pivotArea>
    </format>
    <format dxfId="14">
      <pivotArea dataOnly="0" labelOnly="1" outline="0" fieldPosition="0">
        <references count="1">
          <reference field="4294967294" count="1">
            <x v="1"/>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2"/>
          </reference>
        </references>
      </pivotArea>
    </format>
    <format dxfId="10">
      <pivotArea dataOnly="0" labelOnly="1" outline="0" fieldPosition="0">
        <references count="1">
          <reference field="4294967294" count="1">
            <x v="2"/>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3"/>
          </reference>
        </references>
      </pivotArea>
    </format>
    <format dxfId="6">
      <pivotArea dataOnly="0" labelOnly="1" outline="0" fieldPosition="0">
        <references count="1">
          <reference field="4294967294" count="1">
            <x v="3"/>
          </reference>
        </references>
      </pivotArea>
    </format>
    <format dxfId="5">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3">
      <pivotArea outline="0" collapsedLevelsAreSubtotals="1" fieldPosition="0">
        <references count="1">
          <reference field="4294967294" count="1" selected="0">
            <x v="1"/>
          </reference>
        </references>
      </pivotArea>
    </format>
    <format dxfId="2">
      <pivotArea dataOnly="0" labelOnly="1" outline="0" fieldPosition="0">
        <references count="1">
          <reference field="4294967294" count="1">
            <x v="1"/>
          </reference>
        </references>
      </pivotArea>
    </format>
    <format dxfId="1">
      <pivotArea type="all" dataOnly="0" outline="0" fieldPosition="0"/>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9"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heetViews>
  <sheetFormatPr baseColWidth="10" defaultColWidth="0" defaultRowHeight="12.75" x14ac:dyDescent="0.2"/>
  <cols>
    <col min="1" max="1" width="1.7109375" style="47" customWidth="1"/>
    <col min="2" max="2" width="101.85546875" style="117" customWidth="1"/>
    <col min="3" max="3" width="0.140625" style="116" customWidth="1"/>
    <col min="4" max="8" width="11.42578125" style="116" hidden="1" customWidth="1"/>
    <col min="9" max="16384" width="11.42578125" style="47" hidden="1"/>
  </cols>
  <sheetData>
    <row r="1" spans="2:2" s="345" customFormat="1" ht="15.75" customHeight="1" x14ac:dyDescent="0.2">
      <c r="B1" s="344" t="s">
        <v>0</v>
      </c>
    </row>
    <row r="2" spans="2:2" s="345" customFormat="1" ht="15.75" customHeight="1" x14ac:dyDescent="0.2">
      <c r="B2" s="346" t="s">
        <v>437</v>
      </c>
    </row>
    <row r="3" spans="2:2" s="345" customFormat="1" ht="15.75" customHeight="1" x14ac:dyDescent="0.2">
      <c r="B3" s="346" t="s">
        <v>1047</v>
      </c>
    </row>
    <row r="4" spans="2:2" s="345" customFormat="1" ht="15.75" customHeight="1" thickBot="1" x14ac:dyDescent="0.25">
      <c r="B4" s="347"/>
    </row>
    <row r="5" spans="2:2" s="345" customFormat="1" ht="17.25" customHeight="1" thickBot="1" x14ac:dyDescent="0.25">
      <c r="B5" s="348" t="s">
        <v>259</v>
      </c>
    </row>
    <row r="6" spans="2:2" s="345" customFormat="1" ht="13.5" thickBot="1" x14ac:dyDescent="0.25">
      <c r="B6" s="347"/>
    </row>
    <row r="7" spans="2:2" s="345" customFormat="1" ht="13.5" thickBot="1" x14ac:dyDescent="0.25">
      <c r="B7" s="227" t="s">
        <v>260</v>
      </c>
    </row>
    <row r="8" spans="2:2" x14ac:dyDescent="0.2">
      <c r="B8" s="210"/>
    </row>
    <row r="9" spans="2:2" x14ac:dyDescent="0.2">
      <c r="B9" s="1053" t="s">
        <v>198</v>
      </c>
    </row>
    <row r="10" spans="2:2" x14ac:dyDescent="0.2">
      <c r="B10" s="629" t="s">
        <v>199</v>
      </c>
    </row>
    <row r="11" spans="2:2" x14ac:dyDescent="0.2">
      <c r="B11" s="629" t="s">
        <v>200</v>
      </c>
    </row>
    <row r="12" spans="2:2" x14ac:dyDescent="0.2">
      <c r="B12" s="629" t="s">
        <v>201</v>
      </c>
    </row>
    <row r="13" spans="2:2" x14ac:dyDescent="0.2">
      <c r="B13" s="629" t="s">
        <v>203</v>
      </c>
    </row>
    <row r="14" spans="2:2" x14ac:dyDescent="0.2">
      <c r="B14" s="629" t="s">
        <v>204</v>
      </c>
    </row>
    <row r="15" spans="2:2" x14ac:dyDescent="0.2">
      <c r="B15" s="629" t="s">
        <v>205</v>
      </c>
    </row>
    <row r="16" spans="2:2" x14ac:dyDescent="0.2">
      <c r="B16" s="629" t="s">
        <v>207</v>
      </c>
    </row>
    <row r="17" spans="2:2" x14ac:dyDescent="0.2">
      <c r="B17" s="629" t="s">
        <v>208</v>
      </c>
    </row>
    <row r="18" spans="2:2" x14ac:dyDescent="0.2">
      <c r="B18" s="629" t="s">
        <v>291</v>
      </c>
    </row>
    <row r="19" spans="2:2" x14ac:dyDescent="0.2">
      <c r="B19" s="629" t="s">
        <v>292</v>
      </c>
    </row>
    <row r="20" spans="2:2" x14ac:dyDescent="0.2">
      <c r="B20" s="629" t="s">
        <v>212</v>
      </c>
    </row>
    <row r="21" spans="2:2" x14ac:dyDescent="0.2">
      <c r="B21" s="629" t="s">
        <v>213</v>
      </c>
    </row>
    <row r="22" spans="2:2" x14ac:dyDescent="0.2">
      <c r="B22" s="629" t="s">
        <v>214</v>
      </c>
    </row>
    <row r="23" spans="2:2" x14ac:dyDescent="0.2">
      <c r="B23" s="629" t="s">
        <v>261</v>
      </c>
    </row>
    <row r="24" spans="2:2" x14ac:dyDescent="0.2">
      <c r="B24" s="629" t="s">
        <v>383</v>
      </c>
    </row>
    <row r="25" spans="2:2" x14ac:dyDescent="0.2">
      <c r="B25" s="629" t="s">
        <v>254</v>
      </c>
    </row>
    <row r="26" spans="2:2" x14ac:dyDescent="0.2">
      <c r="B26" s="629" t="s">
        <v>255</v>
      </c>
    </row>
    <row r="27" spans="2:2" x14ac:dyDescent="0.2">
      <c r="B27" s="629" t="s">
        <v>258</v>
      </c>
    </row>
    <row r="28" spans="2:2" x14ac:dyDescent="0.2">
      <c r="B28" s="629" t="s">
        <v>1050</v>
      </c>
    </row>
    <row r="29" spans="2:2" x14ac:dyDescent="0.2">
      <c r="B29" s="629" t="s">
        <v>402</v>
      </c>
    </row>
    <row r="30" spans="2:2" x14ac:dyDescent="0.2">
      <c r="B30" s="629" t="s">
        <v>471</v>
      </c>
    </row>
    <row r="31" spans="2:2" x14ac:dyDescent="0.2">
      <c r="B31" s="629" t="s">
        <v>472</v>
      </c>
    </row>
    <row r="32" spans="2:2" x14ac:dyDescent="0.2">
      <c r="B32" s="629" t="s">
        <v>474</v>
      </c>
    </row>
    <row r="33" spans="2:2" x14ac:dyDescent="0.2">
      <c r="B33" s="629" t="s">
        <v>476</v>
      </c>
    </row>
    <row r="34" spans="2:2" ht="14.25" customHeight="1" x14ac:dyDescent="0.2">
      <c r="B34" s="631" t="s">
        <v>649</v>
      </c>
    </row>
    <row r="35" spans="2:2" ht="26.25" customHeight="1" x14ac:dyDescent="0.2">
      <c r="B35" s="631" t="s">
        <v>1051</v>
      </c>
    </row>
    <row r="36" spans="2:2" ht="13.5" customHeight="1" x14ac:dyDescent="0.2">
      <c r="B36" s="628" t="s">
        <v>1048</v>
      </c>
    </row>
    <row r="37" spans="2:2" x14ac:dyDescent="0.2">
      <c r="B37" s="631" t="s">
        <v>1049</v>
      </c>
    </row>
    <row r="38" spans="2:2" ht="10.5" customHeight="1" x14ac:dyDescent="0.2">
      <c r="B38" s="228"/>
    </row>
    <row r="39" spans="2:2" ht="13.5" thickBot="1" x14ac:dyDescent="0.25">
      <c r="B39" s="300" t="s">
        <v>263</v>
      </c>
    </row>
    <row r="40" spans="2:2" ht="39.75" customHeight="1" x14ac:dyDescent="0.2">
      <c r="B40" s="630" t="s">
        <v>262</v>
      </c>
    </row>
    <row r="41" spans="2:2" ht="9" customHeight="1" thickBot="1" x14ac:dyDescent="0.25">
      <c r="B41" s="171"/>
    </row>
    <row r="42" spans="2:2" ht="13.5" thickBot="1" x14ac:dyDescent="0.25">
      <c r="B42" s="279" t="s">
        <v>264</v>
      </c>
    </row>
    <row r="43" spans="2:2" ht="38.25" x14ac:dyDescent="0.2">
      <c r="B43" s="278" t="s">
        <v>313</v>
      </c>
    </row>
    <row r="44" spans="2:2" ht="7.5" customHeight="1" thickBot="1" x14ac:dyDescent="0.25">
      <c r="B44" s="172"/>
    </row>
    <row r="45" spans="2:2" x14ac:dyDescent="0.2">
      <c r="B45" s="267" t="s">
        <v>265</v>
      </c>
    </row>
    <row r="46" spans="2:2" x14ac:dyDescent="0.2">
      <c r="B46" s="961" t="s">
        <v>282</v>
      </c>
    </row>
    <row r="47" spans="2:2" x14ac:dyDescent="0.2">
      <c r="B47" s="630" t="s">
        <v>442</v>
      </c>
    </row>
    <row r="48" spans="2:2" x14ac:dyDescent="0.2">
      <c r="B48" s="630" t="s">
        <v>443</v>
      </c>
    </row>
    <row r="49" spans="2:2" x14ac:dyDescent="0.2">
      <c r="B49" s="630" t="s">
        <v>444</v>
      </c>
    </row>
    <row r="50" spans="2:2" x14ac:dyDescent="0.2">
      <c r="B50" s="962" t="s">
        <v>445</v>
      </c>
    </row>
    <row r="51" spans="2:2" ht="13.5" thickBot="1" x14ac:dyDescent="0.25">
      <c r="B51" s="963" t="s">
        <v>561</v>
      </c>
    </row>
    <row r="52" spans="2:2" ht="13.5" thickBot="1" x14ac:dyDescent="0.25">
      <c r="B52" s="279" t="s">
        <v>266</v>
      </c>
    </row>
    <row r="53" spans="2:2" ht="13.5" thickBot="1" x14ac:dyDescent="0.25">
      <c r="B53" s="630" t="s">
        <v>268</v>
      </c>
    </row>
    <row r="54" spans="2:2" x14ac:dyDescent="0.2">
      <c r="B54" s="557" t="s">
        <v>267</v>
      </c>
    </row>
    <row r="55" spans="2:2" ht="16.5" customHeight="1" thickBot="1" x14ac:dyDescent="0.25">
      <c r="B55" s="632" t="s">
        <v>406</v>
      </c>
    </row>
    <row r="56" spans="2:2" x14ac:dyDescent="0.2">
      <c r="B56" s="557" t="s">
        <v>497</v>
      </c>
    </row>
    <row r="57" spans="2:2" x14ac:dyDescent="0.2">
      <c r="B57" s="632" t="s">
        <v>494</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127"/>
  <sheetViews>
    <sheetView zoomScale="90" zoomScaleNormal="90" workbookViewId="0">
      <selection activeCell="D120" sqref="D120"/>
    </sheetView>
  </sheetViews>
  <sheetFormatPr baseColWidth="10" defaultColWidth="11.42578125" defaultRowHeight="15" x14ac:dyDescent="0.25"/>
  <cols>
    <col min="1" max="2" width="11.42578125" style="517"/>
    <col min="3" max="3" width="20.28515625" style="517" customWidth="1"/>
    <col min="4" max="4" width="25.42578125" style="517" customWidth="1"/>
    <col min="5" max="5" width="31.42578125" style="517" customWidth="1"/>
    <col min="6" max="6" width="15.85546875" style="517" customWidth="1"/>
    <col min="7" max="7" width="16.42578125" style="517" bestFit="1" customWidth="1"/>
    <col min="8" max="9" width="11.42578125" style="517"/>
    <col min="10" max="11" width="0" style="517" hidden="1" customWidth="1"/>
    <col min="12" max="16384" width="11.42578125" style="517"/>
  </cols>
  <sheetData>
    <row r="1" spans="2:10" x14ac:dyDescent="0.25">
      <c r="B1" s="516" t="s">
        <v>81</v>
      </c>
      <c r="C1" s="516" t="s">
        <v>378</v>
      </c>
      <c r="D1" s="516" t="s">
        <v>379</v>
      </c>
      <c r="E1" s="516" t="s">
        <v>380</v>
      </c>
      <c r="F1" s="516" t="s">
        <v>283</v>
      </c>
      <c r="G1" s="516" t="s">
        <v>284</v>
      </c>
      <c r="H1" s="516" t="s">
        <v>285</v>
      </c>
      <c r="I1" s="516" t="s">
        <v>286</v>
      </c>
      <c r="J1" s="516"/>
    </row>
    <row r="2" spans="2:10" x14ac:dyDescent="0.25">
      <c r="B2" s="621">
        <v>4</v>
      </c>
      <c r="C2" s="621" t="s">
        <v>103</v>
      </c>
      <c r="D2" s="621" t="s">
        <v>771</v>
      </c>
      <c r="E2" s="621" t="s">
        <v>772</v>
      </c>
      <c r="F2" s="621">
        <v>8035000</v>
      </c>
      <c r="G2" s="621">
        <v>55897500</v>
      </c>
      <c r="H2" s="621">
        <v>1</v>
      </c>
      <c r="I2" s="621"/>
      <c r="J2" s="517">
        <v>1</v>
      </c>
    </row>
    <row r="3" spans="2:10" x14ac:dyDescent="0.25">
      <c r="B3" s="621">
        <v>4</v>
      </c>
      <c r="C3" s="621" t="s">
        <v>103</v>
      </c>
      <c r="D3" s="621" t="s">
        <v>109</v>
      </c>
      <c r="E3" s="621" t="s">
        <v>1170</v>
      </c>
      <c r="F3" s="621">
        <v>9247000</v>
      </c>
      <c r="G3" s="621">
        <v>9500000</v>
      </c>
      <c r="H3" s="621">
        <v>1</v>
      </c>
      <c r="I3" s="621"/>
      <c r="J3" s="517">
        <v>1</v>
      </c>
    </row>
    <row r="4" spans="2:10" x14ac:dyDescent="0.25">
      <c r="B4" s="621">
        <v>4</v>
      </c>
      <c r="C4" s="621" t="s">
        <v>11</v>
      </c>
      <c r="D4" s="621" t="s">
        <v>95</v>
      </c>
      <c r="E4" s="621" t="s">
        <v>773</v>
      </c>
      <c r="F4" s="621">
        <v>13950000</v>
      </c>
      <c r="G4" s="621">
        <v>14150000</v>
      </c>
      <c r="H4" s="621">
        <v>1</v>
      </c>
      <c r="I4" s="621"/>
      <c r="J4" s="517">
        <v>2</v>
      </c>
    </row>
    <row r="5" spans="2:10" x14ac:dyDescent="0.25">
      <c r="B5" s="621">
        <v>4</v>
      </c>
      <c r="C5" s="621" t="s">
        <v>11</v>
      </c>
      <c r="D5" s="621" t="s">
        <v>84</v>
      </c>
      <c r="E5" s="621" t="s">
        <v>830</v>
      </c>
      <c r="F5" s="621">
        <v>9286000</v>
      </c>
      <c r="G5" s="621">
        <v>9600000</v>
      </c>
      <c r="H5" s="621">
        <v>1</v>
      </c>
      <c r="I5" s="621"/>
      <c r="J5" s="517">
        <v>2</v>
      </c>
    </row>
    <row r="6" spans="2:10" x14ac:dyDescent="0.25">
      <c r="B6" s="621">
        <v>4</v>
      </c>
      <c r="C6" s="621" t="s">
        <v>11</v>
      </c>
      <c r="D6" s="621" t="s">
        <v>84</v>
      </c>
      <c r="E6" s="621" t="s">
        <v>110</v>
      </c>
      <c r="F6" s="621">
        <v>9300000</v>
      </c>
      <c r="G6" s="621">
        <v>9500000</v>
      </c>
      <c r="H6" s="621">
        <v>1</v>
      </c>
      <c r="I6" s="621"/>
      <c r="J6" s="517">
        <v>1</v>
      </c>
    </row>
    <row r="7" spans="2:10" x14ac:dyDescent="0.25">
      <c r="B7" s="621">
        <v>4</v>
      </c>
      <c r="C7" s="621" t="s">
        <v>11</v>
      </c>
      <c r="D7" s="621" t="s">
        <v>84</v>
      </c>
      <c r="E7" s="621" t="s">
        <v>1171</v>
      </c>
      <c r="F7" s="621">
        <v>9300000</v>
      </c>
      <c r="G7" s="621">
        <v>9600000</v>
      </c>
      <c r="H7" s="621">
        <v>1</v>
      </c>
      <c r="I7" s="621"/>
      <c r="J7" s="517">
        <v>1</v>
      </c>
    </row>
    <row r="8" spans="2:10" x14ac:dyDescent="0.25">
      <c r="B8" s="621">
        <v>4</v>
      </c>
      <c r="C8" s="621" t="s">
        <v>11</v>
      </c>
      <c r="D8" s="621" t="s">
        <v>565</v>
      </c>
      <c r="E8" s="621" t="s">
        <v>565</v>
      </c>
      <c r="F8" s="621">
        <v>9127000</v>
      </c>
      <c r="G8" s="621">
        <v>9500000</v>
      </c>
      <c r="H8" s="621">
        <v>1</v>
      </c>
      <c r="I8" s="621"/>
      <c r="J8" s="517">
        <v>3</v>
      </c>
    </row>
    <row r="9" spans="2:10" x14ac:dyDescent="0.25">
      <c r="B9" s="621">
        <v>4</v>
      </c>
      <c r="C9" s="621" t="s">
        <v>11</v>
      </c>
      <c r="D9" s="621" t="s">
        <v>99</v>
      </c>
      <c r="E9" s="621" t="s">
        <v>904</v>
      </c>
      <c r="F9" s="621">
        <v>13950000</v>
      </c>
      <c r="G9" s="621">
        <v>14300000</v>
      </c>
      <c r="H9" s="621">
        <v>1</v>
      </c>
      <c r="I9" s="621"/>
      <c r="J9" s="517">
        <v>1</v>
      </c>
    </row>
    <row r="10" spans="2:10" x14ac:dyDescent="0.25">
      <c r="B10" s="621">
        <v>4</v>
      </c>
      <c r="C10" s="621" t="s">
        <v>12</v>
      </c>
      <c r="D10" s="621" t="s">
        <v>85</v>
      </c>
      <c r="E10" s="621" t="s">
        <v>85</v>
      </c>
      <c r="F10" s="621">
        <v>7951000</v>
      </c>
      <c r="G10" s="621">
        <v>34785000</v>
      </c>
      <c r="H10" s="621">
        <v>1</v>
      </c>
      <c r="I10" s="621"/>
      <c r="J10" s="517">
        <v>2</v>
      </c>
    </row>
    <row r="11" spans="2:10" x14ac:dyDescent="0.25">
      <c r="B11" s="621">
        <v>4</v>
      </c>
      <c r="C11" s="621" t="s">
        <v>13</v>
      </c>
      <c r="D11" s="621" t="s">
        <v>106</v>
      </c>
      <c r="E11" s="621" t="s">
        <v>1172</v>
      </c>
      <c r="F11" s="621">
        <v>13950000</v>
      </c>
      <c r="G11" s="621">
        <v>14200000</v>
      </c>
      <c r="H11" s="621">
        <v>2</v>
      </c>
      <c r="I11" s="621"/>
      <c r="J11" s="517">
        <v>1</v>
      </c>
    </row>
    <row r="12" spans="2:10" x14ac:dyDescent="0.25">
      <c r="B12" s="621">
        <v>4</v>
      </c>
      <c r="C12" s="621" t="s">
        <v>13</v>
      </c>
      <c r="D12" s="621" t="s">
        <v>106</v>
      </c>
      <c r="E12" s="621" t="s">
        <v>680</v>
      </c>
      <c r="F12" s="621">
        <v>9300000</v>
      </c>
      <c r="G12" s="621">
        <v>9500000</v>
      </c>
      <c r="H12" s="621">
        <v>1</v>
      </c>
      <c r="I12" s="621"/>
      <c r="J12" s="517">
        <v>4</v>
      </c>
    </row>
    <row r="13" spans="2:10" x14ac:dyDescent="0.25">
      <c r="B13" s="621">
        <v>4</v>
      </c>
      <c r="C13" s="621" t="s">
        <v>13</v>
      </c>
      <c r="D13" s="621" t="s">
        <v>106</v>
      </c>
      <c r="E13" s="621" t="s">
        <v>571</v>
      </c>
      <c r="F13" s="621">
        <v>9300000</v>
      </c>
      <c r="G13" s="621">
        <v>9500000</v>
      </c>
      <c r="H13" s="621">
        <v>1</v>
      </c>
      <c r="I13" s="621"/>
      <c r="J13" s="517">
        <v>1</v>
      </c>
    </row>
    <row r="14" spans="2:10" x14ac:dyDescent="0.25">
      <c r="B14" s="621">
        <v>4</v>
      </c>
      <c r="C14" s="621" t="s">
        <v>73</v>
      </c>
      <c r="D14" s="621" t="s">
        <v>1173</v>
      </c>
      <c r="E14" s="621" t="s">
        <v>1174</v>
      </c>
      <c r="F14" s="621">
        <v>9300000</v>
      </c>
      <c r="G14" s="621">
        <v>9500000</v>
      </c>
      <c r="H14" s="621">
        <v>1</v>
      </c>
      <c r="I14" s="621"/>
      <c r="J14" s="517">
        <v>1</v>
      </c>
    </row>
    <row r="15" spans="2:10" x14ac:dyDescent="0.25">
      <c r="B15" s="621">
        <v>4</v>
      </c>
      <c r="C15" s="621" t="s">
        <v>74</v>
      </c>
      <c r="D15" s="621" t="s">
        <v>779</v>
      </c>
      <c r="E15" s="621" t="s">
        <v>987</v>
      </c>
      <c r="F15" s="621">
        <v>9300000</v>
      </c>
      <c r="G15" s="621">
        <v>9500000</v>
      </c>
      <c r="H15" s="621">
        <v>1</v>
      </c>
      <c r="I15" s="621"/>
      <c r="J15" s="517">
        <v>1</v>
      </c>
    </row>
    <row r="16" spans="2:10" x14ac:dyDescent="0.25">
      <c r="B16" s="621">
        <v>4</v>
      </c>
      <c r="C16" s="621" t="s">
        <v>74</v>
      </c>
      <c r="D16" s="621" t="s">
        <v>97</v>
      </c>
      <c r="E16" s="621" t="s">
        <v>651</v>
      </c>
      <c r="F16" s="621">
        <v>9300000</v>
      </c>
      <c r="G16" s="621">
        <v>9500000</v>
      </c>
      <c r="H16" s="621">
        <v>1</v>
      </c>
      <c r="I16" s="621"/>
      <c r="J16" s="517">
        <v>1</v>
      </c>
    </row>
    <row r="17" spans="2:10" x14ac:dyDescent="0.25">
      <c r="B17" s="621">
        <v>4</v>
      </c>
      <c r="C17" s="621" t="s">
        <v>74</v>
      </c>
      <c r="D17" s="621" t="s">
        <v>1175</v>
      </c>
      <c r="E17" s="621" t="s">
        <v>1175</v>
      </c>
      <c r="F17" s="621">
        <v>9300000</v>
      </c>
      <c r="G17" s="621">
        <v>9500000</v>
      </c>
      <c r="H17" s="621">
        <v>1</v>
      </c>
      <c r="I17" s="621"/>
      <c r="J17" s="517">
        <v>1</v>
      </c>
    </row>
    <row r="18" spans="2:10" x14ac:dyDescent="0.25">
      <c r="B18" s="621">
        <v>4</v>
      </c>
      <c r="C18" s="621" t="s">
        <v>74</v>
      </c>
      <c r="D18" s="621" t="s">
        <v>1176</v>
      </c>
      <c r="E18" s="621" t="s">
        <v>1177</v>
      </c>
      <c r="F18" s="621">
        <v>9293000</v>
      </c>
      <c r="G18" s="621">
        <v>9500000</v>
      </c>
      <c r="H18" s="621">
        <v>1</v>
      </c>
      <c r="I18" s="621"/>
      <c r="J18" s="517">
        <v>1</v>
      </c>
    </row>
    <row r="19" spans="2:10" x14ac:dyDescent="0.25">
      <c r="B19" s="621">
        <v>4</v>
      </c>
      <c r="C19" s="621" t="s">
        <v>74</v>
      </c>
      <c r="D19" s="621" t="s">
        <v>1176</v>
      </c>
      <c r="E19" s="621" t="s">
        <v>1178</v>
      </c>
      <c r="F19" s="621">
        <v>9300000</v>
      </c>
      <c r="G19" s="621">
        <v>9500000</v>
      </c>
      <c r="H19" s="621">
        <v>1</v>
      </c>
      <c r="I19" s="621"/>
      <c r="J19" s="517">
        <v>2</v>
      </c>
    </row>
    <row r="20" spans="2:10" x14ac:dyDescent="0.25">
      <c r="B20" s="621">
        <v>4</v>
      </c>
      <c r="C20" s="621" t="s">
        <v>105</v>
      </c>
      <c r="D20" s="621" t="s">
        <v>107</v>
      </c>
      <c r="E20" s="621" t="s">
        <v>92</v>
      </c>
      <c r="F20" s="621">
        <v>9293000</v>
      </c>
      <c r="G20" s="621">
        <v>9500000.2699999996</v>
      </c>
      <c r="H20" s="621">
        <v>1</v>
      </c>
      <c r="I20" s="621"/>
      <c r="J20" s="517">
        <v>1</v>
      </c>
    </row>
    <row r="21" spans="2:10" x14ac:dyDescent="0.25">
      <c r="B21" s="621">
        <v>4</v>
      </c>
      <c r="C21" s="621" t="s">
        <v>105</v>
      </c>
      <c r="D21" s="621" t="s">
        <v>107</v>
      </c>
      <c r="E21" s="621" t="s">
        <v>77</v>
      </c>
      <c r="F21" s="621">
        <v>9300000</v>
      </c>
      <c r="G21" s="621">
        <v>9525000</v>
      </c>
      <c r="H21" s="621">
        <v>2</v>
      </c>
      <c r="I21" s="621"/>
      <c r="J21" s="517">
        <v>1</v>
      </c>
    </row>
    <row r="22" spans="2:10" x14ac:dyDescent="0.25">
      <c r="B22" s="621">
        <v>26</v>
      </c>
      <c r="C22" s="621" t="s">
        <v>74</v>
      </c>
      <c r="D22" s="621" t="s">
        <v>1179</v>
      </c>
      <c r="E22" s="621" t="s">
        <v>1180</v>
      </c>
      <c r="F22" s="621">
        <v>9043000</v>
      </c>
      <c r="G22" s="621">
        <v>15567590.5</v>
      </c>
      <c r="H22" s="621">
        <v>1</v>
      </c>
      <c r="I22" s="621"/>
      <c r="J22" s="517">
        <v>1</v>
      </c>
    </row>
    <row r="23" spans="2:10" x14ac:dyDescent="0.25">
      <c r="B23" s="621">
        <v>26</v>
      </c>
      <c r="C23" s="621" t="s">
        <v>105</v>
      </c>
      <c r="D23" s="621" t="s">
        <v>107</v>
      </c>
      <c r="E23" s="621" t="s">
        <v>573</v>
      </c>
      <c r="F23" s="621">
        <v>7993000</v>
      </c>
      <c r="G23" s="621">
        <v>21512805.969999999</v>
      </c>
      <c r="H23" s="621">
        <v>1</v>
      </c>
      <c r="I23" s="621"/>
      <c r="J23" s="517">
        <v>1</v>
      </c>
    </row>
    <row r="24" spans="2:10" x14ac:dyDescent="0.25">
      <c r="B24" s="621">
        <v>116</v>
      </c>
      <c r="C24" s="621" t="s">
        <v>11</v>
      </c>
      <c r="D24" s="621" t="s">
        <v>104</v>
      </c>
      <c r="E24" s="621" t="s">
        <v>564</v>
      </c>
      <c r="F24" s="621">
        <v>9300000</v>
      </c>
      <c r="G24" s="621">
        <v>9466650.4199999999</v>
      </c>
      <c r="H24" s="621">
        <v>1</v>
      </c>
      <c r="I24" s="621"/>
      <c r="J24" s="517">
        <v>2</v>
      </c>
    </row>
    <row r="25" spans="2:10" x14ac:dyDescent="0.25">
      <c r="B25" s="621">
        <v>116</v>
      </c>
      <c r="C25" s="621" t="s">
        <v>11</v>
      </c>
      <c r="D25" s="621" t="s">
        <v>95</v>
      </c>
      <c r="E25" s="621" t="s">
        <v>96</v>
      </c>
      <c r="F25" s="621">
        <v>9300000</v>
      </c>
      <c r="G25" s="621">
        <v>9466650.4199999999</v>
      </c>
      <c r="H25" s="621">
        <v>1</v>
      </c>
      <c r="I25" s="621"/>
      <c r="J25" s="517">
        <v>1</v>
      </c>
    </row>
    <row r="26" spans="2:10" x14ac:dyDescent="0.25">
      <c r="B26" s="621">
        <v>116</v>
      </c>
      <c r="C26" s="621" t="s">
        <v>74</v>
      </c>
      <c r="D26" s="621" t="s">
        <v>74</v>
      </c>
      <c r="E26" s="621" t="s">
        <v>1181</v>
      </c>
      <c r="F26" s="621">
        <v>9300000</v>
      </c>
      <c r="G26" s="621">
        <v>9466650.4199999999</v>
      </c>
      <c r="H26" s="621">
        <v>1</v>
      </c>
      <c r="I26" s="621"/>
      <c r="J26" s="517">
        <v>1</v>
      </c>
    </row>
    <row r="27" spans="2:10" x14ac:dyDescent="0.25">
      <c r="B27" s="621">
        <v>116</v>
      </c>
      <c r="C27" s="621" t="s">
        <v>74</v>
      </c>
      <c r="D27" s="621" t="s">
        <v>74</v>
      </c>
      <c r="E27" s="621" t="s">
        <v>1182</v>
      </c>
      <c r="F27" s="621">
        <v>9300000</v>
      </c>
      <c r="G27" s="621">
        <v>9466650.4199999999</v>
      </c>
      <c r="H27" s="621">
        <v>1</v>
      </c>
      <c r="I27" s="621"/>
      <c r="J27" s="517">
        <v>1</v>
      </c>
    </row>
    <row r="28" spans="2:10" x14ac:dyDescent="0.25">
      <c r="B28" s="621">
        <v>116</v>
      </c>
      <c r="C28" s="621" t="s">
        <v>74</v>
      </c>
      <c r="D28" s="621" t="s">
        <v>1183</v>
      </c>
      <c r="E28" s="621" t="s">
        <v>1184</v>
      </c>
      <c r="F28" s="621">
        <v>8959000</v>
      </c>
      <c r="G28" s="621">
        <v>9466650.4199999999</v>
      </c>
      <c r="H28" s="621">
        <v>1</v>
      </c>
      <c r="I28" s="621"/>
      <c r="J28" s="517">
        <v>1</v>
      </c>
    </row>
    <row r="29" spans="2:10" x14ac:dyDescent="0.25">
      <c r="B29" s="621">
        <v>117</v>
      </c>
      <c r="C29" s="621" t="s">
        <v>103</v>
      </c>
      <c r="D29" s="621" t="s">
        <v>1185</v>
      </c>
      <c r="E29" s="621" t="s">
        <v>1186</v>
      </c>
      <c r="F29" s="621">
        <v>9127000</v>
      </c>
      <c r="G29" s="621">
        <v>9511293.75</v>
      </c>
      <c r="H29" s="621">
        <v>1</v>
      </c>
      <c r="I29" s="621"/>
      <c r="J29" s="517">
        <v>4</v>
      </c>
    </row>
    <row r="30" spans="2:10" x14ac:dyDescent="0.25">
      <c r="B30" s="621">
        <v>117</v>
      </c>
      <c r="C30" s="621" t="s">
        <v>11</v>
      </c>
      <c r="D30" s="621" t="s">
        <v>95</v>
      </c>
      <c r="E30" s="621" t="s">
        <v>96</v>
      </c>
      <c r="F30" s="621">
        <v>9300000</v>
      </c>
      <c r="G30" s="621">
        <v>9511293.8499999996</v>
      </c>
      <c r="H30" s="621">
        <v>1</v>
      </c>
      <c r="I30" s="621"/>
      <c r="J30" s="517">
        <v>1</v>
      </c>
    </row>
    <row r="31" spans="2:10" x14ac:dyDescent="0.25">
      <c r="B31" s="621">
        <v>117</v>
      </c>
      <c r="C31" s="621" t="s">
        <v>73</v>
      </c>
      <c r="D31" s="621" t="s">
        <v>681</v>
      </c>
      <c r="E31" s="621" t="s">
        <v>1187</v>
      </c>
      <c r="F31" s="621">
        <v>9188000</v>
      </c>
      <c r="G31" s="621">
        <v>9511293.75</v>
      </c>
      <c r="H31" s="621">
        <v>1</v>
      </c>
      <c r="I31" s="621"/>
      <c r="J31" s="517">
        <v>1</v>
      </c>
    </row>
    <row r="32" spans="2:10" x14ac:dyDescent="0.25">
      <c r="B32" s="621">
        <v>117</v>
      </c>
      <c r="C32" s="621" t="s">
        <v>74</v>
      </c>
      <c r="D32" s="621" t="s">
        <v>74</v>
      </c>
      <c r="E32" s="621" t="s">
        <v>74</v>
      </c>
      <c r="F32" s="621">
        <v>9300000</v>
      </c>
      <c r="G32" s="621">
        <v>9511293.8499999996</v>
      </c>
      <c r="H32" s="621">
        <v>1</v>
      </c>
      <c r="I32" s="621"/>
      <c r="J32" s="517">
        <v>1</v>
      </c>
    </row>
    <row r="33" spans="2:10" x14ac:dyDescent="0.25">
      <c r="B33" s="621">
        <v>117</v>
      </c>
      <c r="C33" s="621" t="s">
        <v>74</v>
      </c>
      <c r="D33" s="621" t="s">
        <v>74</v>
      </c>
      <c r="E33" s="621" t="s">
        <v>903</v>
      </c>
      <c r="F33" s="621">
        <v>9300000</v>
      </c>
      <c r="G33" s="621">
        <v>9511293.75</v>
      </c>
      <c r="H33" s="621">
        <v>1</v>
      </c>
      <c r="I33" s="621"/>
      <c r="J33" s="517">
        <v>1</v>
      </c>
    </row>
    <row r="34" spans="2:10" x14ac:dyDescent="0.25">
      <c r="B34" s="621">
        <v>117</v>
      </c>
      <c r="C34" s="621" t="s">
        <v>74</v>
      </c>
      <c r="D34" s="621" t="s">
        <v>74</v>
      </c>
      <c r="E34" s="621" t="s">
        <v>1188</v>
      </c>
      <c r="F34" s="621">
        <v>9195000</v>
      </c>
      <c r="G34" s="621">
        <v>9511000</v>
      </c>
      <c r="H34" s="621">
        <v>1</v>
      </c>
      <c r="I34" s="621"/>
      <c r="J34" s="517">
        <v>1</v>
      </c>
    </row>
    <row r="35" spans="2:10" x14ac:dyDescent="0.25">
      <c r="B35" s="621">
        <v>4</v>
      </c>
      <c r="C35" s="621" t="s">
        <v>105</v>
      </c>
      <c r="D35" s="621" t="s">
        <v>107</v>
      </c>
      <c r="E35" s="621" t="s">
        <v>77</v>
      </c>
      <c r="F35" s="621">
        <v>20047968.34</v>
      </c>
      <c r="G35" s="621">
        <v>20047968.34</v>
      </c>
      <c r="H35" s="621"/>
      <c r="I35" s="621">
        <v>1</v>
      </c>
      <c r="J35" s="517">
        <v>1</v>
      </c>
    </row>
    <row r="36" spans="2:10" x14ac:dyDescent="0.25">
      <c r="B36" s="621">
        <v>14</v>
      </c>
      <c r="C36" s="621" t="s">
        <v>13</v>
      </c>
      <c r="D36" s="621" t="s">
        <v>106</v>
      </c>
      <c r="E36" s="621" t="s">
        <v>1172</v>
      </c>
      <c r="F36" s="621">
        <v>15410626.560000001</v>
      </c>
      <c r="G36" s="621">
        <v>15410626.560000001</v>
      </c>
      <c r="H36" s="621"/>
      <c r="I36" s="621">
        <v>1</v>
      </c>
      <c r="J36" s="517">
        <v>1</v>
      </c>
    </row>
    <row r="37" spans="2:10" x14ac:dyDescent="0.25">
      <c r="B37" s="621">
        <v>27</v>
      </c>
      <c r="C37" s="621" t="s">
        <v>11</v>
      </c>
      <c r="D37" s="621" t="s">
        <v>84</v>
      </c>
      <c r="E37" s="621" t="s">
        <v>686</v>
      </c>
      <c r="F37" s="621">
        <v>20235645.5</v>
      </c>
      <c r="G37" s="621">
        <v>20235645.5</v>
      </c>
      <c r="H37" s="621"/>
      <c r="I37" s="621">
        <v>1</v>
      </c>
      <c r="J37" s="517">
        <v>1</v>
      </c>
    </row>
    <row r="38" spans="2:10" x14ac:dyDescent="0.25">
      <c r="B38" s="621">
        <v>93</v>
      </c>
      <c r="C38" s="621" t="s">
        <v>103</v>
      </c>
      <c r="D38" s="621" t="s">
        <v>94</v>
      </c>
      <c r="E38" s="621" t="s">
        <v>1189</v>
      </c>
      <c r="F38" s="621">
        <v>25632012.5</v>
      </c>
      <c r="G38" s="621">
        <v>25632012.5</v>
      </c>
      <c r="H38" s="621"/>
      <c r="I38" s="621">
        <v>1</v>
      </c>
      <c r="J38" s="517">
        <v>1</v>
      </c>
    </row>
    <row r="39" spans="2:10" x14ac:dyDescent="0.25">
      <c r="B39" s="621">
        <v>93</v>
      </c>
      <c r="C39" s="621" t="s">
        <v>103</v>
      </c>
      <c r="D39" s="621" t="s">
        <v>1190</v>
      </c>
      <c r="E39" s="621" t="s">
        <v>1191</v>
      </c>
      <c r="F39" s="621">
        <v>16041858.66</v>
      </c>
      <c r="G39" s="621">
        <v>16058201.609999999</v>
      </c>
      <c r="H39" s="621"/>
      <c r="I39" s="621">
        <v>1</v>
      </c>
      <c r="J39" s="517">
        <v>1</v>
      </c>
    </row>
    <row r="40" spans="2:10" x14ac:dyDescent="0.25">
      <c r="B40" s="621">
        <v>93</v>
      </c>
      <c r="C40" s="621" t="s">
        <v>103</v>
      </c>
      <c r="D40" s="621" t="s">
        <v>109</v>
      </c>
      <c r="E40" s="621" t="s">
        <v>1192</v>
      </c>
      <c r="F40" s="621">
        <v>17266508.449999999</v>
      </c>
      <c r="G40" s="621">
        <v>17370308.449999999</v>
      </c>
      <c r="H40" s="621"/>
      <c r="I40" s="621">
        <v>2</v>
      </c>
      <c r="J40" s="517">
        <v>1</v>
      </c>
    </row>
    <row r="41" spans="2:10" x14ac:dyDescent="0.25">
      <c r="B41" s="621">
        <v>93</v>
      </c>
      <c r="C41" s="621" t="s">
        <v>11</v>
      </c>
      <c r="D41" s="621" t="s">
        <v>1193</v>
      </c>
      <c r="E41" s="621" t="s">
        <v>1194</v>
      </c>
      <c r="F41" s="621">
        <v>24548535.780000001</v>
      </c>
      <c r="G41" s="621">
        <v>24548535.780000001</v>
      </c>
      <c r="H41" s="621"/>
      <c r="I41" s="621">
        <v>1</v>
      </c>
      <c r="J41" s="517">
        <v>1</v>
      </c>
    </row>
    <row r="42" spans="2:10" x14ac:dyDescent="0.25">
      <c r="B42" s="621">
        <v>93</v>
      </c>
      <c r="C42" s="621" t="s">
        <v>11</v>
      </c>
      <c r="D42" s="621" t="s">
        <v>95</v>
      </c>
      <c r="E42" s="621" t="s">
        <v>101</v>
      </c>
      <c r="F42" s="621">
        <v>17321550</v>
      </c>
      <c r="G42" s="621">
        <v>17401550</v>
      </c>
      <c r="H42" s="621"/>
      <c r="I42" s="621">
        <v>1</v>
      </c>
      <c r="J42" s="517">
        <v>2</v>
      </c>
    </row>
    <row r="43" spans="2:10" x14ac:dyDescent="0.25">
      <c r="B43" s="621">
        <v>93</v>
      </c>
      <c r="C43" s="621" t="s">
        <v>11</v>
      </c>
      <c r="D43" s="621" t="s">
        <v>95</v>
      </c>
      <c r="E43" s="621" t="s">
        <v>1195</v>
      </c>
      <c r="F43" s="621">
        <v>15489386</v>
      </c>
      <c r="G43" s="621">
        <v>15621980</v>
      </c>
      <c r="H43" s="621"/>
      <c r="I43" s="621">
        <v>1</v>
      </c>
      <c r="J43" s="517">
        <v>1</v>
      </c>
    </row>
    <row r="44" spans="2:10" x14ac:dyDescent="0.25">
      <c r="B44" s="621">
        <v>93</v>
      </c>
      <c r="C44" s="621" t="s">
        <v>13</v>
      </c>
      <c r="D44" s="621" t="s">
        <v>106</v>
      </c>
      <c r="E44" s="621" t="s">
        <v>571</v>
      </c>
      <c r="F44" s="621">
        <v>20757266.16</v>
      </c>
      <c r="G44" s="621">
        <v>20807266.16</v>
      </c>
      <c r="H44" s="621"/>
      <c r="I44" s="621">
        <v>2</v>
      </c>
      <c r="J44" s="517">
        <v>1</v>
      </c>
    </row>
    <row r="45" spans="2:10" x14ac:dyDescent="0.25">
      <c r="B45" s="621">
        <v>93</v>
      </c>
      <c r="C45" s="621" t="s">
        <v>73</v>
      </c>
      <c r="D45" s="621" t="s">
        <v>1196</v>
      </c>
      <c r="E45" s="621" t="s">
        <v>1196</v>
      </c>
      <c r="F45" s="621">
        <v>18712500</v>
      </c>
      <c r="G45" s="621">
        <v>18812500</v>
      </c>
      <c r="H45" s="621"/>
      <c r="I45" s="621">
        <v>1</v>
      </c>
      <c r="J45" s="517">
        <v>1</v>
      </c>
    </row>
    <row r="46" spans="2:10" x14ac:dyDescent="0.25">
      <c r="B46" s="621">
        <v>93</v>
      </c>
      <c r="C46" s="621" t="s">
        <v>74</v>
      </c>
      <c r="D46" s="621" t="s">
        <v>74</v>
      </c>
      <c r="E46" s="621" t="s">
        <v>1197</v>
      </c>
      <c r="F46" s="621">
        <v>16284390</v>
      </c>
      <c r="G46" s="621">
        <v>16568780</v>
      </c>
      <c r="H46" s="621"/>
      <c r="I46" s="621">
        <v>1</v>
      </c>
      <c r="J46" s="517">
        <v>2</v>
      </c>
    </row>
    <row r="47" spans="2:10" x14ac:dyDescent="0.25">
      <c r="B47" s="621">
        <v>93</v>
      </c>
      <c r="C47" s="621" t="s">
        <v>74</v>
      </c>
      <c r="D47" s="621" t="s">
        <v>72</v>
      </c>
      <c r="E47" s="621" t="s">
        <v>1198</v>
      </c>
      <c r="F47" s="621">
        <v>16895938.719999999</v>
      </c>
      <c r="G47" s="621">
        <v>16895938.719999999</v>
      </c>
      <c r="H47" s="621"/>
      <c r="I47" s="621">
        <v>1</v>
      </c>
      <c r="J47" s="517">
        <v>1</v>
      </c>
    </row>
    <row r="48" spans="2:10" x14ac:dyDescent="0.25">
      <c r="B48" s="621">
        <v>93</v>
      </c>
      <c r="C48" s="621" t="s">
        <v>74</v>
      </c>
      <c r="D48" s="621" t="s">
        <v>72</v>
      </c>
      <c r="E48" s="621" t="s">
        <v>1199</v>
      </c>
      <c r="F48" s="621">
        <v>16517880</v>
      </c>
      <c r="G48" s="621">
        <v>16575935</v>
      </c>
      <c r="H48" s="621"/>
      <c r="I48" s="621">
        <v>1</v>
      </c>
      <c r="J48" s="517">
        <v>1</v>
      </c>
    </row>
    <row r="49" spans="2:10" x14ac:dyDescent="0.25">
      <c r="B49" s="621">
        <v>93</v>
      </c>
      <c r="C49" s="621" t="s">
        <v>74</v>
      </c>
      <c r="D49" s="621" t="s">
        <v>72</v>
      </c>
      <c r="E49" s="621" t="s">
        <v>1200</v>
      </c>
      <c r="F49" s="621">
        <v>14299883.029999999</v>
      </c>
      <c r="G49" s="621">
        <v>14449832.9</v>
      </c>
      <c r="H49" s="621"/>
      <c r="I49" s="621">
        <v>1</v>
      </c>
      <c r="J49" s="517">
        <v>1</v>
      </c>
    </row>
    <row r="50" spans="2:10" x14ac:dyDescent="0.25">
      <c r="B50" s="621">
        <v>93</v>
      </c>
      <c r="C50" s="621" t="s">
        <v>74</v>
      </c>
      <c r="D50" s="621" t="s">
        <v>1179</v>
      </c>
      <c r="E50" s="621" t="s">
        <v>1180</v>
      </c>
      <c r="F50" s="621">
        <v>23735206.48</v>
      </c>
      <c r="G50" s="621">
        <v>23735206.48</v>
      </c>
      <c r="H50" s="621"/>
      <c r="I50" s="621">
        <v>1</v>
      </c>
      <c r="J50" s="517">
        <v>4</v>
      </c>
    </row>
    <row r="51" spans="2:10" x14ac:dyDescent="0.25">
      <c r="B51" s="621">
        <v>93</v>
      </c>
      <c r="C51" s="621" t="s">
        <v>74</v>
      </c>
      <c r="D51" s="621" t="s">
        <v>779</v>
      </c>
      <c r="E51" s="621" t="s">
        <v>779</v>
      </c>
      <c r="F51" s="621">
        <v>13701570.32</v>
      </c>
      <c r="G51" s="621">
        <v>13701570.32</v>
      </c>
      <c r="H51" s="621"/>
      <c r="I51" s="621">
        <v>1</v>
      </c>
      <c r="J51" s="517">
        <v>1</v>
      </c>
    </row>
    <row r="52" spans="2:10" x14ac:dyDescent="0.25">
      <c r="B52" s="621">
        <v>93</v>
      </c>
      <c r="C52" s="621" t="s">
        <v>74</v>
      </c>
      <c r="D52" s="621" t="s">
        <v>97</v>
      </c>
      <c r="E52" s="621" t="s">
        <v>1201</v>
      </c>
      <c r="F52" s="621">
        <v>20225550</v>
      </c>
      <c r="G52" s="621">
        <v>20325550</v>
      </c>
      <c r="H52" s="621"/>
      <c r="I52" s="621">
        <v>1</v>
      </c>
      <c r="J52" s="517">
        <v>1</v>
      </c>
    </row>
    <row r="53" spans="2:10" x14ac:dyDescent="0.25">
      <c r="B53" s="621">
        <v>93</v>
      </c>
      <c r="C53" s="621" t="s">
        <v>74</v>
      </c>
      <c r="D53" s="621" t="s">
        <v>87</v>
      </c>
      <c r="E53" s="621" t="s">
        <v>1202</v>
      </c>
      <c r="F53" s="621">
        <v>18967855.260000002</v>
      </c>
      <c r="G53" s="621">
        <v>18967855.260000002</v>
      </c>
      <c r="H53" s="621"/>
      <c r="I53" s="621">
        <v>1</v>
      </c>
      <c r="J53" s="517">
        <v>1</v>
      </c>
    </row>
    <row r="54" spans="2:10" x14ac:dyDescent="0.25">
      <c r="B54" s="621">
        <v>93</v>
      </c>
      <c r="C54" s="621" t="s">
        <v>74</v>
      </c>
      <c r="D54" s="621" t="s">
        <v>1176</v>
      </c>
      <c r="E54" s="621" t="s">
        <v>1203</v>
      </c>
      <c r="F54" s="621">
        <v>16766586.029999999</v>
      </c>
      <c r="G54" s="621">
        <v>16766586.029999999</v>
      </c>
      <c r="H54" s="621"/>
      <c r="I54" s="621">
        <v>2</v>
      </c>
      <c r="J54" s="517">
        <v>1</v>
      </c>
    </row>
    <row r="55" spans="2:10" ht="18" customHeight="1" x14ac:dyDescent="0.25">
      <c r="B55" s="621">
        <v>93</v>
      </c>
      <c r="C55" s="621" t="s">
        <v>74</v>
      </c>
      <c r="D55" s="621" t="s">
        <v>1204</v>
      </c>
      <c r="E55" s="621" t="s">
        <v>1204</v>
      </c>
      <c r="F55" s="621">
        <v>17202686.116666701</v>
      </c>
      <c r="G55" s="621">
        <v>17311198.696666699</v>
      </c>
      <c r="H55" s="621"/>
      <c r="I55" s="621">
        <v>3</v>
      </c>
      <c r="J55" s="517">
        <v>1</v>
      </c>
    </row>
    <row r="56" spans="2:10" x14ac:dyDescent="0.25">
      <c r="B56" s="621">
        <v>93</v>
      </c>
      <c r="C56" s="621" t="s">
        <v>105</v>
      </c>
      <c r="D56" s="621" t="s">
        <v>107</v>
      </c>
      <c r="E56" s="621" t="s">
        <v>573</v>
      </c>
      <c r="F56" s="621">
        <v>19791794.949999999</v>
      </c>
      <c r="G56" s="621">
        <v>19791794.949999999</v>
      </c>
      <c r="H56" s="621"/>
      <c r="I56" s="621">
        <v>1</v>
      </c>
      <c r="J56" s="517">
        <v>1</v>
      </c>
    </row>
    <row r="57" spans="2:10" x14ac:dyDescent="0.25">
      <c r="B57" s="621">
        <v>93</v>
      </c>
      <c r="C57" s="621" t="s">
        <v>105</v>
      </c>
      <c r="D57" s="621" t="s">
        <v>107</v>
      </c>
      <c r="E57" s="621" t="s">
        <v>76</v>
      </c>
      <c r="F57" s="621">
        <v>20702280</v>
      </c>
      <c r="G57" s="621">
        <v>20863280</v>
      </c>
      <c r="H57" s="621"/>
      <c r="I57" s="621">
        <v>2</v>
      </c>
      <c r="J57" s="517">
        <v>1</v>
      </c>
    </row>
    <row r="58" spans="2:10" x14ac:dyDescent="0.25">
      <c r="B58" s="621">
        <v>93</v>
      </c>
      <c r="C58" s="621" t="s">
        <v>105</v>
      </c>
      <c r="D58" s="621" t="s">
        <v>107</v>
      </c>
      <c r="E58" s="621" t="s">
        <v>92</v>
      </c>
      <c r="F58" s="621">
        <v>18813609.25</v>
      </c>
      <c r="G58" s="621">
        <v>18813609.25</v>
      </c>
      <c r="H58" s="621"/>
      <c r="I58" s="621">
        <v>1</v>
      </c>
      <c r="J58" s="517">
        <v>1</v>
      </c>
    </row>
    <row r="59" spans="2:10" x14ac:dyDescent="0.25">
      <c r="B59" s="621">
        <v>93</v>
      </c>
      <c r="C59" s="621" t="s">
        <v>105</v>
      </c>
      <c r="D59" s="621" t="s">
        <v>107</v>
      </c>
      <c r="E59" s="621" t="s">
        <v>77</v>
      </c>
      <c r="F59" s="621">
        <v>19124064.748</v>
      </c>
      <c r="G59" s="621">
        <v>19157840.298999999</v>
      </c>
      <c r="H59" s="621"/>
      <c r="I59" s="621">
        <v>10</v>
      </c>
      <c r="J59" s="517">
        <v>1</v>
      </c>
    </row>
    <row r="60" spans="2:10" x14ac:dyDescent="0.25">
      <c r="B60" s="621">
        <v>93</v>
      </c>
      <c r="C60" s="621" t="s">
        <v>105</v>
      </c>
      <c r="D60" s="621" t="s">
        <v>107</v>
      </c>
      <c r="E60" s="621" t="s">
        <v>574</v>
      </c>
      <c r="F60" s="621">
        <v>22722490</v>
      </c>
      <c r="G60" s="621">
        <v>23034980</v>
      </c>
      <c r="H60" s="621"/>
      <c r="I60" s="621">
        <v>1</v>
      </c>
      <c r="J60" s="517">
        <v>1</v>
      </c>
    </row>
    <row r="61" spans="2:10" x14ac:dyDescent="0.25">
      <c r="B61" s="621">
        <v>93</v>
      </c>
      <c r="C61" s="621" t="s">
        <v>105</v>
      </c>
      <c r="D61" s="621" t="s">
        <v>546</v>
      </c>
      <c r="E61" s="621" t="s">
        <v>1205</v>
      </c>
      <c r="F61" s="621">
        <v>18559405.23</v>
      </c>
      <c r="G61" s="621">
        <v>18559405.23</v>
      </c>
      <c r="H61" s="621"/>
      <c r="I61" s="621">
        <v>2</v>
      </c>
      <c r="J61" s="517">
        <v>1</v>
      </c>
    </row>
    <row r="62" spans="2:10" x14ac:dyDescent="0.25">
      <c r="B62" s="621">
        <v>93</v>
      </c>
      <c r="C62" s="621" t="s">
        <v>105</v>
      </c>
      <c r="D62" s="621" t="s">
        <v>108</v>
      </c>
      <c r="E62" s="621" t="s">
        <v>1206</v>
      </c>
      <c r="F62" s="621">
        <v>18620095.84</v>
      </c>
      <c r="G62" s="621">
        <v>18683230.289999999</v>
      </c>
      <c r="H62" s="621"/>
      <c r="I62" s="621">
        <v>2</v>
      </c>
      <c r="J62" s="517">
        <v>2</v>
      </c>
    </row>
    <row r="63" spans="2:10" x14ac:dyDescent="0.25">
      <c r="B63" s="621">
        <v>93</v>
      </c>
      <c r="C63" s="621" t="s">
        <v>105</v>
      </c>
      <c r="D63" s="621" t="s">
        <v>108</v>
      </c>
      <c r="E63" s="621" t="s">
        <v>666</v>
      </c>
      <c r="F63" s="621">
        <v>18609936.75</v>
      </c>
      <c r="G63" s="621">
        <v>18609936.75</v>
      </c>
      <c r="H63" s="621"/>
      <c r="I63" s="621">
        <v>1</v>
      </c>
      <c r="J63" s="517">
        <v>1</v>
      </c>
    </row>
    <row r="64" spans="2:10" x14ac:dyDescent="0.25">
      <c r="B64" s="621">
        <v>101</v>
      </c>
      <c r="C64" s="621" t="s">
        <v>103</v>
      </c>
      <c r="D64" s="621" t="s">
        <v>1207</v>
      </c>
      <c r="E64" s="621" t="s">
        <v>1208</v>
      </c>
      <c r="F64" s="621">
        <v>26605368.539999999</v>
      </c>
      <c r="G64" s="621">
        <v>26800526.48</v>
      </c>
      <c r="H64" s="621"/>
      <c r="I64" s="621">
        <v>1</v>
      </c>
      <c r="J64" s="517">
        <v>1</v>
      </c>
    </row>
    <row r="65" spans="2:10" x14ac:dyDescent="0.25">
      <c r="B65" s="621">
        <v>101</v>
      </c>
      <c r="C65" s="621" t="s">
        <v>103</v>
      </c>
      <c r="D65" s="621" t="s">
        <v>1209</v>
      </c>
      <c r="E65" s="621" t="s">
        <v>1210</v>
      </c>
      <c r="F65" s="621">
        <v>19694583.469999999</v>
      </c>
      <c r="G65" s="621">
        <v>19846547.82</v>
      </c>
      <c r="H65" s="621"/>
      <c r="I65" s="621">
        <v>1</v>
      </c>
      <c r="J65" s="517">
        <v>1</v>
      </c>
    </row>
    <row r="66" spans="2:10" x14ac:dyDescent="0.25">
      <c r="B66" s="621">
        <v>101</v>
      </c>
      <c r="C66" s="621" t="s">
        <v>11</v>
      </c>
      <c r="D66" s="621" t="s">
        <v>83</v>
      </c>
      <c r="E66" s="621" t="s">
        <v>83</v>
      </c>
      <c r="F66" s="621">
        <v>20247778.09</v>
      </c>
      <c r="G66" s="621">
        <v>20301975.66</v>
      </c>
      <c r="H66" s="621"/>
      <c r="I66" s="621">
        <v>1</v>
      </c>
      <c r="J66" s="517">
        <v>1</v>
      </c>
    </row>
    <row r="67" spans="2:10" x14ac:dyDescent="0.25">
      <c r="B67" s="621">
        <v>101</v>
      </c>
      <c r="C67" s="621" t="s">
        <v>73</v>
      </c>
      <c r="D67" s="621" t="s">
        <v>563</v>
      </c>
      <c r="E67" s="621" t="s">
        <v>563</v>
      </c>
      <c r="F67" s="621">
        <v>22853335.120000001</v>
      </c>
      <c r="G67" s="621">
        <v>23025335.66</v>
      </c>
      <c r="H67" s="621"/>
      <c r="I67" s="621">
        <v>1</v>
      </c>
      <c r="J67" s="517">
        <v>1</v>
      </c>
    </row>
    <row r="68" spans="2:10" x14ac:dyDescent="0.25">
      <c r="B68" s="621">
        <v>101</v>
      </c>
      <c r="C68" s="621" t="s">
        <v>73</v>
      </c>
      <c r="D68" s="621" t="s">
        <v>681</v>
      </c>
      <c r="E68" s="621" t="s">
        <v>1187</v>
      </c>
      <c r="F68" s="621">
        <v>14144825</v>
      </c>
      <c r="G68" s="621">
        <v>14339650</v>
      </c>
      <c r="H68" s="621"/>
      <c r="I68" s="621">
        <v>1</v>
      </c>
      <c r="J68" s="517">
        <v>1</v>
      </c>
    </row>
    <row r="69" spans="2:10" x14ac:dyDescent="0.25">
      <c r="B69" s="621">
        <v>116</v>
      </c>
      <c r="C69" s="621" t="s">
        <v>11</v>
      </c>
      <c r="D69" s="621" t="s">
        <v>1211</v>
      </c>
      <c r="E69" s="621" t="s">
        <v>1212</v>
      </c>
      <c r="F69" s="621">
        <v>15143115.24</v>
      </c>
      <c r="G69" s="621">
        <v>15143115.24</v>
      </c>
      <c r="H69" s="621"/>
      <c r="I69" s="621">
        <v>1</v>
      </c>
      <c r="J69" s="517">
        <v>1</v>
      </c>
    </row>
    <row r="70" spans="2:10" x14ac:dyDescent="0.25">
      <c r="B70" s="621">
        <v>116</v>
      </c>
      <c r="C70" s="621" t="s">
        <v>73</v>
      </c>
      <c r="D70" s="621" t="s">
        <v>778</v>
      </c>
      <c r="E70" s="621" t="s">
        <v>941</v>
      </c>
      <c r="F70" s="621">
        <v>17259890.789999999</v>
      </c>
      <c r="G70" s="621">
        <v>17259890.789999999</v>
      </c>
      <c r="H70" s="621"/>
      <c r="I70" s="621">
        <v>1</v>
      </c>
      <c r="J70" s="517">
        <v>1</v>
      </c>
    </row>
    <row r="71" spans="2:10" x14ac:dyDescent="0.25">
      <c r="B71" s="621">
        <v>117</v>
      </c>
      <c r="C71" s="621" t="s">
        <v>11</v>
      </c>
      <c r="D71" s="621" t="s">
        <v>905</v>
      </c>
      <c r="E71" s="621" t="s">
        <v>687</v>
      </c>
      <c r="F71" s="621">
        <v>23961036.539999999</v>
      </c>
      <c r="G71" s="621">
        <v>23961036.539999999</v>
      </c>
      <c r="H71" s="621"/>
      <c r="I71" s="621">
        <v>1</v>
      </c>
      <c r="J71" s="517">
        <v>1</v>
      </c>
    </row>
    <row r="72" spans="2:10" x14ac:dyDescent="0.25">
      <c r="B72" s="621">
        <v>117</v>
      </c>
      <c r="C72" s="621" t="s">
        <v>73</v>
      </c>
      <c r="D72" s="621" t="s">
        <v>86</v>
      </c>
      <c r="E72" s="621" t="s">
        <v>1213</v>
      </c>
      <c r="F72" s="621">
        <v>18029506.219999999</v>
      </c>
      <c r="G72" s="621">
        <v>18029506.219999999</v>
      </c>
      <c r="H72" s="621"/>
      <c r="I72" s="621">
        <v>1</v>
      </c>
      <c r="J72" s="517">
        <v>2</v>
      </c>
    </row>
    <row r="73" spans="2:10" x14ac:dyDescent="0.25">
      <c r="B73" s="621">
        <v>4</v>
      </c>
      <c r="C73" s="621" t="s">
        <v>12</v>
      </c>
      <c r="D73" s="621" t="s">
        <v>398</v>
      </c>
      <c r="E73" s="621" t="s">
        <v>1214</v>
      </c>
      <c r="F73" s="621">
        <v>33599566.329999998</v>
      </c>
      <c r="G73" s="621">
        <v>33999132.649999999</v>
      </c>
      <c r="H73" s="621"/>
      <c r="I73" s="621">
        <v>1</v>
      </c>
      <c r="J73" s="517">
        <v>2</v>
      </c>
    </row>
    <row r="74" spans="2:10" x14ac:dyDescent="0.25">
      <c r="B74" s="621">
        <v>4</v>
      </c>
      <c r="C74" s="621" t="s">
        <v>12</v>
      </c>
      <c r="D74" s="621" t="s">
        <v>85</v>
      </c>
      <c r="E74" s="621" t="s">
        <v>737</v>
      </c>
      <c r="F74" s="621">
        <v>19873393.43</v>
      </c>
      <c r="G74" s="621">
        <v>19873393.43</v>
      </c>
      <c r="H74" s="621"/>
      <c r="I74" s="621">
        <v>1</v>
      </c>
      <c r="J74" s="517">
        <v>1</v>
      </c>
    </row>
    <row r="75" spans="2:10" x14ac:dyDescent="0.25">
      <c r="B75" s="621">
        <v>4</v>
      </c>
      <c r="C75" s="621" t="s">
        <v>105</v>
      </c>
      <c r="D75" s="621" t="s">
        <v>107</v>
      </c>
      <c r="E75" s="621" t="s">
        <v>111</v>
      </c>
      <c r="F75" s="621">
        <v>14579058.42</v>
      </c>
      <c r="G75" s="621">
        <v>14823344.73</v>
      </c>
      <c r="H75" s="621"/>
      <c r="I75" s="621">
        <v>1</v>
      </c>
      <c r="J75" s="517">
        <v>1</v>
      </c>
    </row>
    <row r="76" spans="2:10" x14ac:dyDescent="0.25">
      <c r="B76" s="621">
        <v>4</v>
      </c>
      <c r="C76" s="621" t="s">
        <v>105</v>
      </c>
      <c r="D76" s="621" t="s">
        <v>107</v>
      </c>
      <c r="E76" s="621" t="s">
        <v>76</v>
      </c>
      <c r="F76" s="621">
        <v>20936457.370000001</v>
      </c>
      <c r="G76" s="621">
        <v>20936457.370000001</v>
      </c>
      <c r="H76" s="621"/>
      <c r="I76" s="621">
        <v>1</v>
      </c>
      <c r="J76" s="517">
        <v>2</v>
      </c>
    </row>
    <row r="77" spans="2:10" x14ac:dyDescent="0.25">
      <c r="B77" s="621">
        <v>4</v>
      </c>
      <c r="C77" s="621" t="s">
        <v>105</v>
      </c>
      <c r="D77" s="621" t="s">
        <v>107</v>
      </c>
      <c r="E77" s="621" t="s">
        <v>77</v>
      </c>
      <c r="F77" s="621">
        <v>26094829.960000001</v>
      </c>
      <c r="G77" s="621">
        <v>26094829.960000001</v>
      </c>
      <c r="H77" s="621"/>
      <c r="I77" s="621">
        <v>1</v>
      </c>
      <c r="J77" s="517">
        <v>1</v>
      </c>
    </row>
    <row r="78" spans="2:10" x14ac:dyDescent="0.25">
      <c r="B78" s="621">
        <v>4</v>
      </c>
      <c r="C78" s="621" t="s">
        <v>105</v>
      </c>
      <c r="D78" s="621" t="s">
        <v>546</v>
      </c>
      <c r="E78" s="621" t="s">
        <v>831</v>
      </c>
      <c r="F78" s="621">
        <v>14830519.18</v>
      </c>
      <c r="G78" s="621">
        <v>14830519.18</v>
      </c>
      <c r="H78" s="621"/>
      <c r="I78" s="621">
        <v>1</v>
      </c>
      <c r="J78" s="517">
        <v>1</v>
      </c>
    </row>
    <row r="79" spans="2:10" x14ac:dyDescent="0.25">
      <c r="B79" s="621">
        <v>4</v>
      </c>
      <c r="C79" s="621" t="s">
        <v>105</v>
      </c>
      <c r="D79" s="621" t="s">
        <v>108</v>
      </c>
      <c r="E79" s="621" t="s">
        <v>666</v>
      </c>
      <c r="F79" s="621">
        <v>17832819.109999999</v>
      </c>
      <c r="G79" s="621">
        <v>17832819.109999999</v>
      </c>
      <c r="H79" s="621"/>
      <c r="I79" s="621">
        <v>1</v>
      </c>
      <c r="J79" s="517">
        <v>1</v>
      </c>
    </row>
    <row r="80" spans="2:10" x14ac:dyDescent="0.25">
      <c r="B80" s="621">
        <v>22</v>
      </c>
      <c r="C80" s="621" t="s">
        <v>103</v>
      </c>
      <c r="D80" s="621" t="s">
        <v>1215</v>
      </c>
      <c r="E80" s="621" t="s">
        <v>1216</v>
      </c>
      <c r="F80" s="621">
        <v>20908926.510000002</v>
      </c>
      <c r="G80" s="621">
        <v>21116727.579999998</v>
      </c>
      <c r="H80" s="621"/>
      <c r="I80" s="621">
        <v>1</v>
      </c>
      <c r="J80" s="517">
        <v>5</v>
      </c>
    </row>
    <row r="81" spans="2:10" x14ac:dyDescent="0.25">
      <c r="B81" s="621">
        <v>22</v>
      </c>
      <c r="C81" s="621" t="s">
        <v>11</v>
      </c>
      <c r="D81" s="621" t="s">
        <v>104</v>
      </c>
      <c r="E81" s="621" t="s">
        <v>1217</v>
      </c>
      <c r="F81" s="621">
        <v>31915481.629999999</v>
      </c>
      <c r="G81" s="621">
        <v>32262462.25</v>
      </c>
      <c r="H81" s="621"/>
      <c r="I81" s="621">
        <v>1</v>
      </c>
      <c r="J81" s="517">
        <v>1</v>
      </c>
    </row>
    <row r="82" spans="2:10" x14ac:dyDescent="0.25">
      <c r="B82" s="621">
        <v>22</v>
      </c>
      <c r="C82" s="621" t="s">
        <v>13</v>
      </c>
      <c r="D82" s="621" t="s">
        <v>106</v>
      </c>
      <c r="E82" s="621" t="s">
        <v>571</v>
      </c>
      <c r="F82" s="621">
        <v>22351173.27</v>
      </c>
      <c r="G82" s="621">
        <v>22617641.399999999</v>
      </c>
      <c r="H82" s="621"/>
      <c r="I82" s="621">
        <v>1</v>
      </c>
      <c r="J82" s="517">
        <v>3</v>
      </c>
    </row>
    <row r="83" spans="2:10" x14ac:dyDescent="0.25">
      <c r="B83" s="621">
        <v>28</v>
      </c>
      <c r="C83" s="621" t="s">
        <v>11</v>
      </c>
      <c r="D83" s="621" t="s">
        <v>84</v>
      </c>
      <c r="E83" s="621" t="s">
        <v>110</v>
      </c>
      <c r="F83" s="621">
        <v>14367352.5</v>
      </c>
      <c r="G83" s="621">
        <v>14367352.5</v>
      </c>
      <c r="H83" s="621"/>
      <c r="I83" s="621">
        <v>1</v>
      </c>
      <c r="J83" s="517">
        <v>2</v>
      </c>
    </row>
    <row r="84" spans="2:10" x14ac:dyDescent="0.25">
      <c r="B84" s="621">
        <v>28</v>
      </c>
      <c r="C84" s="621" t="s">
        <v>11</v>
      </c>
      <c r="D84" s="621" t="s">
        <v>99</v>
      </c>
      <c r="E84" s="621" t="s">
        <v>1216</v>
      </c>
      <c r="F84" s="621">
        <v>19780135.5</v>
      </c>
      <c r="G84" s="621">
        <v>19780135.5</v>
      </c>
      <c r="H84" s="621"/>
      <c r="I84" s="621">
        <v>1</v>
      </c>
      <c r="J84" s="517">
        <v>1</v>
      </c>
    </row>
    <row r="85" spans="2:10" x14ac:dyDescent="0.25">
      <c r="B85" s="621">
        <v>28</v>
      </c>
      <c r="C85" s="621" t="s">
        <v>73</v>
      </c>
      <c r="D85" s="621" t="s">
        <v>86</v>
      </c>
      <c r="E85" s="621" t="s">
        <v>1218</v>
      </c>
      <c r="F85" s="621">
        <v>26367092.774166699</v>
      </c>
      <c r="G85" s="621">
        <v>26518105.022500001</v>
      </c>
      <c r="H85" s="621"/>
      <c r="I85" s="621">
        <v>12</v>
      </c>
      <c r="J85" s="517">
        <v>1</v>
      </c>
    </row>
    <row r="86" spans="2:10" x14ac:dyDescent="0.25">
      <c r="B86" s="621">
        <v>28</v>
      </c>
      <c r="C86" s="621" t="s">
        <v>73</v>
      </c>
      <c r="D86" s="621" t="s">
        <v>1173</v>
      </c>
      <c r="E86" s="621" t="s">
        <v>1174</v>
      </c>
      <c r="F86" s="621">
        <v>20293055.050000001</v>
      </c>
      <c r="G86" s="621">
        <v>20293055.050000001</v>
      </c>
      <c r="H86" s="621"/>
      <c r="I86" s="621">
        <v>1</v>
      </c>
      <c r="J86" s="517">
        <v>2</v>
      </c>
    </row>
    <row r="87" spans="2:10" x14ac:dyDescent="0.25">
      <c r="B87" s="621">
        <v>32</v>
      </c>
      <c r="C87" s="621" t="s">
        <v>11</v>
      </c>
      <c r="D87" s="621" t="s">
        <v>99</v>
      </c>
      <c r="E87" s="621" t="s">
        <v>904</v>
      </c>
      <c r="F87" s="621">
        <v>15616337.48</v>
      </c>
      <c r="G87" s="621">
        <v>15616337.48</v>
      </c>
      <c r="H87" s="621"/>
      <c r="I87" s="621">
        <v>1</v>
      </c>
      <c r="J87" s="517">
        <v>1</v>
      </c>
    </row>
    <row r="88" spans="2:10" x14ac:dyDescent="0.25">
      <c r="B88" s="621">
        <v>87</v>
      </c>
      <c r="C88" s="621" t="s">
        <v>103</v>
      </c>
      <c r="D88" s="621" t="s">
        <v>109</v>
      </c>
      <c r="E88" s="621" t="s">
        <v>1192</v>
      </c>
      <c r="F88" s="621">
        <v>18993872.920000002</v>
      </c>
      <c r="G88" s="621">
        <v>18993872.920000002</v>
      </c>
      <c r="H88" s="621"/>
      <c r="I88" s="621">
        <v>1</v>
      </c>
      <c r="J88" s="517">
        <v>1</v>
      </c>
    </row>
    <row r="89" spans="2:10" x14ac:dyDescent="0.25">
      <c r="B89" s="621">
        <v>87</v>
      </c>
      <c r="C89" s="621" t="s">
        <v>74</v>
      </c>
      <c r="D89" s="621" t="s">
        <v>87</v>
      </c>
      <c r="E89" s="621" t="s">
        <v>98</v>
      </c>
      <c r="F89" s="621">
        <v>20966019.379999999</v>
      </c>
      <c r="G89" s="621">
        <v>20966019.379999999</v>
      </c>
      <c r="H89" s="621"/>
      <c r="I89" s="621">
        <v>1</v>
      </c>
      <c r="J89" s="517">
        <v>1</v>
      </c>
    </row>
    <row r="90" spans="2:10" x14ac:dyDescent="0.25">
      <c r="B90" s="621">
        <v>87</v>
      </c>
      <c r="C90" s="621" t="s">
        <v>74</v>
      </c>
      <c r="D90" s="621" t="s">
        <v>87</v>
      </c>
      <c r="E90" s="621" t="s">
        <v>1219</v>
      </c>
      <c r="F90" s="621">
        <v>13408457.5</v>
      </c>
      <c r="G90" s="621">
        <v>13408457.5</v>
      </c>
      <c r="H90" s="621"/>
      <c r="I90" s="621">
        <v>1</v>
      </c>
      <c r="J90" s="517">
        <v>1</v>
      </c>
    </row>
    <row r="91" spans="2:10" x14ac:dyDescent="0.25">
      <c r="B91" s="621">
        <v>87</v>
      </c>
      <c r="C91" s="621" t="s">
        <v>105</v>
      </c>
      <c r="D91" s="621" t="s">
        <v>108</v>
      </c>
      <c r="E91" s="621" t="s">
        <v>1206</v>
      </c>
      <c r="F91" s="621">
        <v>20200437.100000001</v>
      </c>
      <c r="G91" s="621">
        <v>20230744.600000001</v>
      </c>
      <c r="H91" s="621"/>
      <c r="I91" s="621">
        <v>1</v>
      </c>
      <c r="J91" s="517">
        <v>1</v>
      </c>
    </row>
    <row r="92" spans="2:10" x14ac:dyDescent="0.25">
      <c r="B92" s="621">
        <v>88</v>
      </c>
      <c r="C92" s="621" t="s">
        <v>74</v>
      </c>
      <c r="D92" s="621" t="s">
        <v>75</v>
      </c>
      <c r="E92" s="621" t="s">
        <v>114</v>
      </c>
      <c r="F92" s="621">
        <v>20188940.120000001</v>
      </c>
      <c r="G92" s="621">
        <v>20188940.120000001</v>
      </c>
      <c r="H92" s="621"/>
      <c r="I92" s="621">
        <v>1</v>
      </c>
      <c r="J92" s="517">
        <v>1</v>
      </c>
    </row>
    <row r="93" spans="2:10" x14ac:dyDescent="0.25">
      <c r="B93" s="621">
        <v>93</v>
      </c>
      <c r="C93" s="621" t="s">
        <v>103</v>
      </c>
      <c r="D93" s="621" t="s">
        <v>109</v>
      </c>
      <c r="E93" s="621" t="s">
        <v>1220</v>
      </c>
      <c r="F93" s="621">
        <v>17179229.120000001</v>
      </c>
      <c r="G93" s="621">
        <v>17179229.120000001</v>
      </c>
      <c r="H93" s="621"/>
      <c r="I93" s="621">
        <v>2</v>
      </c>
      <c r="J93" s="517">
        <v>1</v>
      </c>
    </row>
    <row r="94" spans="2:10" x14ac:dyDescent="0.25">
      <c r="B94" s="621">
        <v>93</v>
      </c>
      <c r="C94" s="621" t="s">
        <v>103</v>
      </c>
      <c r="D94" s="621" t="s">
        <v>109</v>
      </c>
      <c r="E94" s="621" t="s">
        <v>82</v>
      </c>
      <c r="F94" s="621">
        <v>16530824.720000001</v>
      </c>
      <c r="G94" s="621">
        <v>16630824.720000001</v>
      </c>
      <c r="H94" s="621"/>
      <c r="I94" s="621">
        <v>1</v>
      </c>
      <c r="J94" s="517">
        <v>1</v>
      </c>
    </row>
    <row r="95" spans="2:10" x14ac:dyDescent="0.25">
      <c r="B95" s="621">
        <v>93</v>
      </c>
      <c r="C95" s="621" t="s">
        <v>103</v>
      </c>
      <c r="D95" s="621" t="s">
        <v>109</v>
      </c>
      <c r="E95" s="621" t="s">
        <v>1221</v>
      </c>
      <c r="F95" s="621">
        <v>17973023.190000001</v>
      </c>
      <c r="G95" s="621">
        <v>17973023.190000001</v>
      </c>
      <c r="H95" s="621"/>
      <c r="I95" s="621">
        <v>1</v>
      </c>
      <c r="J95" s="517">
        <v>8</v>
      </c>
    </row>
    <row r="96" spans="2:10" x14ac:dyDescent="0.25">
      <c r="B96" s="621">
        <v>93</v>
      </c>
      <c r="C96" s="621" t="s">
        <v>11</v>
      </c>
      <c r="D96" s="621" t="s">
        <v>104</v>
      </c>
      <c r="E96" s="621" t="s">
        <v>1217</v>
      </c>
      <c r="F96" s="621">
        <v>18427613.539999999</v>
      </c>
      <c r="G96" s="621">
        <v>18427613.539999999</v>
      </c>
      <c r="H96" s="621"/>
      <c r="I96" s="621">
        <v>1</v>
      </c>
      <c r="J96" s="517">
        <v>1</v>
      </c>
    </row>
    <row r="97" spans="2:10" x14ac:dyDescent="0.25">
      <c r="B97" s="621">
        <v>93</v>
      </c>
      <c r="C97" s="621" t="s">
        <v>11</v>
      </c>
      <c r="D97" s="621" t="s">
        <v>83</v>
      </c>
      <c r="E97" s="621" t="s">
        <v>956</v>
      </c>
      <c r="F97" s="621">
        <v>22270647.899999999</v>
      </c>
      <c r="G97" s="621">
        <v>22330647.899999999</v>
      </c>
      <c r="H97" s="621"/>
      <c r="I97" s="621">
        <v>2</v>
      </c>
      <c r="J97" s="517">
        <v>1</v>
      </c>
    </row>
    <row r="98" spans="2:10" x14ac:dyDescent="0.25">
      <c r="B98" s="621">
        <v>93</v>
      </c>
      <c r="C98" s="621" t="s">
        <v>11</v>
      </c>
      <c r="D98" s="621" t="s">
        <v>95</v>
      </c>
      <c r="E98" s="621" t="s">
        <v>773</v>
      </c>
      <c r="F98" s="621">
        <v>17883613.539999999</v>
      </c>
      <c r="G98" s="621">
        <v>17883613.539999999</v>
      </c>
      <c r="H98" s="621"/>
      <c r="I98" s="621">
        <v>1</v>
      </c>
      <c r="J98" s="517">
        <v>1</v>
      </c>
    </row>
    <row r="99" spans="2:10" x14ac:dyDescent="0.25">
      <c r="B99" s="621">
        <v>93</v>
      </c>
      <c r="C99" s="621" t="s">
        <v>11</v>
      </c>
      <c r="D99" s="621" t="s">
        <v>95</v>
      </c>
      <c r="E99" s="621" t="s">
        <v>1195</v>
      </c>
      <c r="F99" s="621">
        <v>19260735.989999998</v>
      </c>
      <c r="G99" s="621">
        <v>19260735.989999998</v>
      </c>
      <c r="H99" s="621"/>
      <c r="I99" s="621">
        <v>2</v>
      </c>
      <c r="J99" s="517">
        <v>1</v>
      </c>
    </row>
    <row r="100" spans="2:10" x14ac:dyDescent="0.25">
      <c r="B100" s="621">
        <v>93</v>
      </c>
      <c r="C100" s="621" t="s">
        <v>11</v>
      </c>
      <c r="D100" s="621" t="s">
        <v>565</v>
      </c>
      <c r="E100" s="621" t="s">
        <v>1222</v>
      </c>
      <c r="F100" s="621">
        <v>13835723.68</v>
      </c>
      <c r="G100" s="621">
        <v>13886510.76</v>
      </c>
      <c r="H100" s="621"/>
      <c r="I100" s="621">
        <v>1</v>
      </c>
      <c r="J100" s="517">
        <v>1</v>
      </c>
    </row>
    <row r="101" spans="2:10" x14ac:dyDescent="0.25">
      <c r="B101" s="621">
        <v>93</v>
      </c>
      <c r="C101" s="621" t="s">
        <v>12</v>
      </c>
      <c r="D101" s="621" t="s">
        <v>85</v>
      </c>
      <c r="E101" s="621" t="s">
        <v>1223</v>
      </c>
      <c r="F101" s="621">
        <v>19037314.440000001</v>
      </c>
      <c r="G101" s="621">
        <v>19081029.93</v>
      </c>
      <c r="H101" s="621"/>
      <c r="I101" s="621">
        <v>1</v>
      </c>
      <c r="J101" s="517">
        <v>4</v>
      </c>
    </row>
    <row r="102" spans="2:10" x14ac:dyDescent="0.25">
      <c r="B102" s="621">
        <v>93</v>
      </c>
      <c r="C102" s="621" t="s">
        <v>13</v>
      </c>
      <c r="D102" s="621" t="s">
        <v>106</v>
      </c>
      <c r="E102" s="621" t="s">
        <v>680</v>
      </c>
      <c r="F102" s="621">
        <v>19173250.280000001</v>
      </c>
      <c r="G102" s="621">
        <v>19173250.280000001</v>
      </c>
      <c r="H102" s="621"/>
      <c r="I102" s="621">
        <v>1</v>
      </c>
      <c r="J102" s="517">
        <v>1</v>
      </c>
    </row>
    <row r="103" spans="2:10" x14ac:dyDescent="0.25">
      <c r="B103" s="621">
        <v>93</v>
      </c>
      <c r="C103" s="621" t="s">
        <v>13</v>
      </c>
      <c r="D103" s="621" t="s">
        <v>106</v>
      </c>
      <c r="E103" s="621" t="s">
        <v>571</v>
      </c>
      <c r="F103" s="621">
        <v>18615771.789999999</v>
      </c>
      <c r="G103" s="621">
        <v>18615771.789999999</v>
      </c>
      <c r="H103" s="621"/>
      <c r="I103" s="621">
        <v>1</v>
      </c>
      <c r="J103" s="517">
        <v>3</v>
      </c>
    </row>
    <row r="104" spans="2:10" x14ac:dyDescent="0.25">
      <c r="B104" s="621">
        <v>93</v>
      </c>
      <c r="C104" s="621" t="s">
        <v>73</v>
      </c>
      <c r="D104" s="621" t="s">
        <v>563</v>
      </c>
      <c r="E104" s="621" t="s">
        <v>563</v>
      </c>
      <c r="F104" s="621">
        <v>30816262.800000001</v>
      </c>
      <c r="G104" s="621">
        <v>31050584.91</v>
      </c>
      <c r="H104" s="621"/>
      <c r="I104" s="621">
        <v>1</v>
      </c>
      <c r="J104" s="517">
        <v>1</v>
      </c>
    </row>
    <row r="105" spans="2:10" x14ac:dyDescent="0.25">
      <c r="B105" s="621">
        <v>93</v>
      </c>
      <c r="C105" s="621" t="s">
        <v>73</v>
      </c>
      <c r="D105" s="621" t="s">
        <v>1196</v>
      </c>
      <c r="E105" s="621" t="s">
        <v>1196</v>
      </c>
      <c r="F105" s="621">
        <v>17112996.5233333</v>
      </c>
      <c r="G105" s="621">
        <v>17131329.856666699</v>
      </c>
      <c r="H105" s="621"/>
      <c r="I105" s="621">
        <v>3</v>
      </c>
      <c r="J105" s="517">
        <v>2</v>
      </c>
    </row>
    <row r="106" spans="2:10" x14ac:dyDescent="0.25">
      <c r="B106" s="621">
        <v>93</v>
      </c>
      <c r="C106" s="621" t="s">
        <v>73</v>
      </c>
      <c r="D106" s="621" t="s">
        <v>1224</v>
      </c>
      <c r="E106" s="621" t="s">
        <v>1225</v>
      </c>
      <c r="F106" s="621">
        <v>18412099.440000001</v>
      </c>
      <c r="G106" s="621">
        <v>18412099.440000001</v>
      </c>
      <c r="H106" s="621"/>
      <c r="I106" s="621">
        <v>1</v>
      </c>
      <c r="J106" s="517">
        <v>1</v>
      </c>
    </row>
    <row r="107" spans="2:10" x14ac:dyDescent="0.25">
      <c r="B107" s="621">
        <v>93</v>
      </c>
      <c r="C107" s="621" t="s">
        <v>74</v>
      </c>
      <c r="D107" s="621" t="s">
        <v>74</v>
      </c>
      <c r="E107" s="621" t="s">
        <v>903</v>
      </c>
      <c r="F107" s="621">
        <v>14382038.75</v>
      </c>
      <c r="G107" s="621">
        <v>14423863.73</v>
      </c>
      <c r="H107" s="621"/>
      <c r="I107" s="621">
        <v>1</v>
      </c>
      <c r="J107" s="517">
        <v>1</v>
      </c>
    </row>
    <row r="108" spans="2:10" x14ac:dyDescent="0.25">
      <c r="B108" s="621">
        <v>93</v>
      </c>
      <c r="C108" s="621" t="s">
        <v>74</v>
      </c>
      <c r="D108" s="621" t="s">
        <v>74</v>
      </c>
      <c r="E108" s="621" t="s">
        <v>1197</v>
      </c>
      <c r="F108" s="621">
        <v>23594349.344999999</v>
      </c>
      <c r="G108" s="621">
        <v>23631549.344999999</v>
      </c>
      <c r="H108" s="621"/>
      <c r="I108" s="621">
        <v>2</v>
      </c>
      <c r="J108" s="517">
        <v>1</v>
      </c>
    </row>
    <row r="109" spans="2:10" x14ac:dyDescent="0.25">
      <c r="B109" s="621">
        <v>93</v>
      </c>
      <c r="C109" s="621" t="s">
        <v>74</v>
      </c>
      <c r="D109" s="621" t="s">
        <v>74</v>
      </c>
      <c r="E109" s="621" t="s">
        <v>1226</v>
      </c>
      <c r="F109" s="621">
        <v>21381275.883333299</v>
      </c>
      <c r="G109" s="621">
        <v>21381275.883333299</v>
      </c>
      <c r="H109" s="621"/>
      <c r="I109" s="621">
        <v>6</v>
      </c>
      <c r="J109" s="517">
        <v>1</v>
      </c>
    </row>
    <row r="110" spans="2:10" x14ac:dyDescent="0.25">
      <c r="B110" s="621">
        <v>93</v>
      </c>
      <c r="C110" s="621" t="s">
        <v>74</v>
      </c>
      <c r="D110" s="621" t="s">
        <v>1179</v>
      </c>
      <c r="E110" s="621" t="s">
        <v>593</v>
      </c>
      <c r="F110" s="621">
        <v>27032118</v>
      </c>
      <c r="G110" s="621">
        <v>27032118</v>
      </c>
      <c r="H110" s="621"/>
      <c r="I110" s="621">
        <v>1</v>
      </c>
      <c r="J110" s="517">
        <v>10</v>
      </c>
    </row>
    <row r="111" spans="2:10" x14ac:dyDescent="0.25">
      <c r="B111" s="621">
        <v>93</v>
      </c>
      <c r="C111" s="621" t="s">
        <v>74</v>
      </c>
      <c r="D111" s="621" t="s">
        <v>97</v>
      </c>
      <c r="E111" s="621" t="s">
        <v>97</v>
      </c>
      <c r="F111" s="621">
        <v>14443272.9</v>
      </c>
      <c r="G111" s="621">
        <v>14443272.9</v>
      </c>
      <c r="H111" s="621"/>
      <c r="I111" s="621">
        <v>1</v>
      </c>
      <c r="J111" s="517">
        <v>40</v>
      </c>
    </row>
    <row r="112" spans="2:10" x14ac:dyDescent="0.25">
      <c r="B112" s="621">
        <v>93</v>
      </c>
      <c r="C112" s="621" t="s">
        <v>74</v>
      </c>
      <c r="D112" s="621" t="s">
        <v>97</v>
      </c>
      <c r="E112" s="621" t="s">
        <v>1201</v>
      </c>
      <c r="F112" s="621">
        <v>14423863.73</v>
      </c>
      <c r="G112" s="621">
        <v>14423863.73</v>
      </c>
      <c r="H112" s="621"/>
      <c r="I112" s="621">
        <v>1</v>
      </c>
      <c r="J112" s="517">
        <v>2</v>
      </c>
    </row>
    <row r="113" spans="2:10" x14ac:dyDescent="0.25">
      <c r="B113" s="621">
        <v>93</v>
      </c>
      <c r="C113" s="621" t="s">
        <v>74</v>
      </c>
      <c r="D113" s="621" t="s">
        <v>87</v>
      </c>
      <c r="E113" s="621" t="s">
        <v>98</v>
      </c>
      <c r="F113" s="621">
        <v>13918178.439999999</v>
      </c>
      <c r="G113" s="621">
        <v>13918178.439999999</v>
      </c>
      <c r="H113" s="621"/>
      <c r="I113" s="621">
        <v>1</v>
      </c>
      <c r="J113" s="517">
        <v>2</v>
      </c>
    </row>
    <row r="114" spans="2:10" x14ac:dyDescent="0.25">
      <c r="B114" s="621">
        <v>93</v>
      </c>
      <c r="C114" s="621" t="s">
        <v>105</v>
      </c>
      <c r="D114" s="621" t="s">
        <v>105</v>
      </c>
      <c r="E114" s="621" t="s">
        <v>105</v>
      </c>
      <c r="F114" s="621">
        <v>14449832.9</v>
      </c>
      <c r="G114" s="621">
        <v>14449832.9</v>
      </c>
      <c r="H114" s="621"/>
      <c r="I114" s="621">
        <v>1</v>
      </c>
      <c r="J114" s="517">
        <v>2</v>
      </c>
    </row>
    <row r="115" spans="2:10" x14ac:dyDescent="0.25">
      <c r="B115" s="621">
        <v>93</v>
      </c>
      <c r="C115" s="621" t="s">
        <v>105</v>
      </c>
      <c r="D115" s="621" t="s">
        <v>107</v>
      </c>
      <c r="E115" s="621" t="s">
        <v>111</v>
      </c>
      <c r="F115" s="621">
        <v>20339780</v>
      </c>
      <c r="G115" s="621">
        <v>20389780</v>
      </c>
      <c r="H115" s="621"/>
      <c r="I115" s="621">
        <v>1</v>
      </c>
      <c r="J115" s="517">
        <v>1</v>
      </c>
    </row>
    <row r="116" spans="2:10" x14ac:dyDescent="0.25">
      <c r="B116" s="621">
        <v>93</v>
      </c>
      <c r="C116" s="621" t="s">
        <v>105</v>
      </c>
      <c r="D116" s="621" t="s">
        <v>107</v>
      </c>
      <c r="E116" s="621" t="s">
        <v>573</v>
      </c>
      <c r="F116" s="621">
        <v>20798064.004999999</v>
      </c>
      <c r="G116" s="621">
        <v>21020853.015000001</v>
      </c>
      <c r="H116" s="621"/>
      <c r="I116" s="621">
        <v>2</v>
      </c>
      <c r="J116" s="517">
        <v>1</v>
      </c>
    </row>
    <row r="117" spans="2:10" x14ac:dyDescent="0.25">
      <c r="B117" s="621">
        <v>93</v>
      </c>
      <c r="C117" s="621" t="s">
        <v>105</v>
      </c>
      <c r="D117" s="621" t="s">
        <v>107</v>
      </c>
      <c r="E117" s="621" t="s">
        <v>76</v>
      </c>
      <c r="F117" s="621">
        <v>16834544</v>
      </c>
      <c r="G117" s="621">
        <v>19834544</v>
      </c>
      <c r="H117" s="621"/>
      <c r="I117" s="621">
        <v>1</v>
      </c>
      <c r="J117" s="517">
        <v>1</v>
      </c>
    </row>
    <row r="118" spans="2:10" x14ac:dyDescent="0.25">
      <c r="B118" s="621">
        <v>93</v>
      </c>
      <c r="C118" s="621" t="s">
        <v>105</v>
      </c>
      <c r="D118" s="621" t="s">
        <v>107</v>
      </c>
      <c r="E118" s="621" t="s">
        <v>92</v>
      </c>
      <c r="F118" s="621">
        <v>20548334.34</v>
      </c>
      <c r="G118" s="621">
        <v>20548334.34</v>
      </c>
      <c r="H118" s="621"/>
      <c r="I118" s="621">
        <v>1</v>
      </c>
      <c r="J118" s="517">
        <v>1</v>
      </c>
    </row>
    <row r="119" spans="2:10" x14ac:dyDescent="0.25">
      <c r="B119" s="621">
        <v>93</v>
      </c>
      <c r="C119" s="621" t="s">
        <v>105</v>
      </c>
      <c r="D119" s="621" t="s">
        <v>107</v>
      </c>
      <c r="E119" s="621" t="s">
        <v>77</v>
      </c>
      <c r="F119" s="621">
        <v>20355912.559999999</v>
      </c>
      <c r="G119" s="621">
        <v>20382912.559999999</v>
      </c>
      <c r="H119" s="621"/>
      <c r="I119" s="621">
        <v>2</v>
      </c>
      <c r="J119" s="517">
        <v>2</v>
      </c>
    </row>
    <row r="120" spans="2:10" x14ac:dyDescent="0.25">
      <c r="B120" s="621">
        <v>93</v>
      </c>
      <c r="C120" s="621" t="s">
        <v>105</v>
      </c>
      <c r="D120" s="621" t="s">
        <v>516</v>
      </c>
      <c r="E120" s="621" t="s">
        <v>1227</v>
      </c>
      <c r="F120" s="621">
        <v>17821043.905000001</v>
      </c>
      <c r="G120" s="621">
        <v>17821043.905000001</v>
      </c>
      <c r="H120" s="621"/>
      <c r="I120" s="621">
        <v>2</v>
      </c>
      <c r="J120" s="517">
        <v>2</v>
      </c>
    </row>
    <row r="121" spans="2:10" x14ac:dyDescent="0.25">
      <c r="B121" s="621">
        <v>93</v>
      </c>
      <c r="C121" s="621" t="s">
        <v>105</v>
      </c>
      <c r="D121" s="621" t="s">
        <v>108</v>
      </c>
      <c r="E121" s="621" t="s">
        <v>108</v>
      </c>
      <c r="F121" s="621">
        <v>20913696.32</v>
      </c>
      <c r="G121" s="621">
        <v>20913696.32</v>
      </c>
      <c r="H121" s="621"/>
      <c r="I121" s="621">
        <v>1</v>
      </c>
      <c r="J121" s="517">
        <v>1</v>
      </c>
    </row>
    <row r="122" spans="2:10" x14ac:dyDescent="0.25">
      <c r="B122" s="621">
        <v>93</v>
      </c>
      <c r="C122" s="621" t="s">
        <v>105</v>
      </c>
      <c r="D122" s="621" t="s">
        <v>108</v>
      </c>
      <c r="E122" s="621" t="s">
        <v>1206</v>
      </c>
      <c r="F122" s="621">
        <v>19105944.403333299</v>
      </c>
      <c r="G122" s="621">
        <v>19189277.736666702</v>
      </c>
      <c r="H122" s="621"/>
      <c r="I122" s="621">
        <v>3</v>
      </c>
    </row>
    <row r="123" spans="2:10" x14ac:dyDescent="0.25">
      <c r="B123" s="621">
        <v>93</v>
      </c>
      <c r="C123" s="621" t="s">
        <v>105</v>
      </c>
      <c r="D123" s="621" t="s">
        <v>108</v>
      </c>
      <c r="E123" s="621" t="s">
        <v>666</v>
      </c>
      <c r="F123" s="621">
        <v>14377023.810000001</v>
      </c>
      <c r="G123" s="621">
        <v>14377023.810000001</v>
      </c>
      <c r="H123" s="621"/>
      <c r="I123" s="621">
        <v>1</v>
      </c>
    </row>
    <row r="124" spans="2:10" x14ac:dyDescent="0.25">
      <c r="B124" s="621">
        <v>101</v>
      </c>
      <c r="C124" s="621" t="s">
        <v>105</v>
      </c>
      <c r="D124" s="621" t="s">
        <v>107</v>
      </c>
      <c r="E124" s="621" t="s">
        <v>76</v>
      </c>
      <c r="F124" s="621">
        <v>18246425.539999999</v>
      </c>
      <c r="G124" s="621">
        <v>18246425.539999999</v>
      </c>
      <c r="H124" s="621"/>
      <c r="I124" s="621">
        <v>1</v>
      </c>
    </row>
    <row r="125" spans="2:10" x14ac:dyDescent="0.25">
      <c r="B125" s="621">
        <v>117</v>
      </c>
      <c r="C125" s="621" t="s">
        <v>11</v>
      </c>
      <c r="D125" s="621" t="s">
        <v>565</v>
      </c>
      <c r="E125" s="621" t="s">
        <v>565</v>
      </c>
      <c r="F125" s="621">
        <v>14992146.74</v>
      </c>
      <c r="G125" s="621">
        <v>14992146.74</v>
      </c>
      <c r="H125" s="621"/>
      <c r="I125" s="621">
        <v>1</v>
      </c>
    </row>
    <row r="126" spans="2:10" x14ac:dyDescent="0.25">
      <c r="B126" s="621">
        <v>117</v>
      </c>
      <c r="C126" s="621" t="s">
        <v>73</v>
      </c>
      <c r="D126" s="621" t="s">
        <v>1196</v>
      </c>
      <c r="E126" s="621" t="s">
        <v>1196</v>
      </c>
      <c r="F126" s="621">
        <v>21320635.399999999</v>
      </c>
      <c r="G126" s="621">
        <v>21320635.399999999</v>
      </c>
      <c r="H126" s="621"/>
      <c r="I126" s="621">
        <v>1</v>
      </c>
    </row>
    <row r="127" spans="2:10" x14ac:dyDescent="0.25">
      <c r="B127" s="621">
        <v>117</v>
      </c>
      <c r="C127" s="621" t="s">
        <v>74</v>
      </c>
      <c r="D127" s="621" t="s">
        <v>1228</v>
      </c>
      <c r="E127" s="621" t="s">
        <v>1229</v>
      </c>
      <c r="F127" s="621">
        <v>12720000</v>
      </c>
      <c r="G127" s="621">
        <v>13043159.880000001</v>
      </c>
      <c r="H127" s="621"/>
      <c r="I127" s="621">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36"/>
  <sheetViews>
    <sheetView showGridLines="0" zoomScale="80" zoomScaleNormal="80" zoomScaleSheetLayoutView="100" workbookViewId="0">
      <selection activeCell="A4" sqref="A4:E4"/>
    </sheetView>
  </sheetViews>
  <sheetFormatPr baseColWidth="10" defaultColWidth="11.42578125" defaultRowHeight="15" x14ac:dyDescent="0.2"/>
  <cols>
    <col min="1" max="1" width="2.42578125" style="243" customWidth="1"/>
    <col min="2" max="2" width="23.42578125" style="261" customWidth="1"/>
    <col min="3" max="3" width="43.140625" style="264" customWidth="1"/>
    <col min="4" max="4" width="18.42578125" style="243" bestFit="1" customWidth="1"/>
    <col min="5" max="5" width="27.140625" style="263" customWidth="1"/>
    <col min="6" max="6" width="25.140625" style="263" bestFit="1" customWidth="1"/>
    <col min="7" max="7" width="32" style="263" customWidth="1"/>
    <col min="8" max="8" width="36.28515625" style="262" customWidth="1"/>
    <col min="9" max="9" width="17" style="243" customWidth="1"/>
    <col min="10" max="10" width="25" style="266" customWidth="1"/>
    <col min="11" max="11" width="22" style="265" bestFit="1" customWidth="1"/>
    <col min="12" max="12" width="20.140625" style="256" customWidth="1"/>
    <col min="13" max="13" width="23.85546875" style="263" customWidth="1"/>
    <col min="14" max="14" width="16.42578125" style="265" customWidth="1"/>
    <col min="15" max="15" width="11.42578125" style="243" bestFit="1" customWidth="1"/>
    <col min="16" max="16" width="17.28515625" style="243" bestFit="1" customWidth="1"/>
    <col min="17" max="17" width="19.140625" style="243" customWidth="1"/>
    <col min="18" max="18" width="18.42578125" style="243" customWidth="1"/>
    <col min="19" max="19" width="35.28515625" style="243" customWidth="1"/>
    <col min="20" max="20" width="14.42578125" style="243" customWidth="1"/>
    <col min="21" max="21" width="15.140625" style="243" customWidth="1"/>
    <col min="22" max="16384" width="11.42578125" style="243"/>
  </cols>
  <sheetData>
    <row r="1" spans="1:67" s="548" customFormat="1" ht="15" customHeight="1" x14ac:dyDescent="0.25">
      <c r="A1" s="1817" t="s">
        <v>0</v>
      </c>
      <c r="B1" s="1817"/>
      <c r="C1" s="1817"/>
      <c r="D1" s="1817"/>
      <c r="E1" s="1817"/>
      <c r="F1" s="1817"/>
      <c r="G1" s="1817"/>
      <c r="H1" s="1817"/>
      <c r="I1" s="555"/>
      <c r="J1" s="555"/>
      <c r="K1" s="555"/>
      <c r="L1" s="555"/>
      <c r="M1" s="555"/>
      <c r="N1" s="555"/>
      <c r="O1" s="555"/>
      <c r="P1" s="555"/>
      <c r="Q1" s="555"/>
      <c r="R1" s="555"/>
      <c r="S1" s="555"/>
      <c r="T1" s="555"/>
      <c r="U1" s="555"/>
      <c r="V1" s="555"/>
      <c r="W1" s="555"/>
      <c r="X1" s="555"/>
      <c r="Y1" s="555"/>
      <c r="Z1" s="555"/>
      <c r="AA1" s="555"/>
      <c r="AB1" s="555"/>
      <c r="AC1" s="555"/>
      <c r="AD1" s="555"/>
      <c r="AE1" s="555"/>
      <c r="AF1" s="555"/>
      <c r="AG1" s="555"/>
    </row>
    <row r="2" spans="1:67" s="548" customFormat="1" ht="15" customHeight="1" x14ac:dyDescent="0.25">
      <c r="A2" s="1817" t="s">
        <v>437</v>
      </c>
      <c r="B2" s="1817"/>
      <c r="C2" s="1817"/>
      <c r="D2" s="1817"/>
      <c r="E2" s="1817"/>
      <c r="F2" s="1817"/>
      <c r="G2" s="1817"/>
      <c r="H2" s="1817"/>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row>
    <row r="3" spans="1:67" s="548" customFormat="1" ht="15" customHeight="1" x14ac:dyDescent="0.25">
      <c r="A3" s="1817" t="s">
        <v>1122</v>
      </c>
      <c r="B3" s="1817"/>
      <c r="C3" s="1817"/>
      <c r="D3" s="1817"/>
      <c r="E3" s="1817"/>
      <c r="F3" s="1817"/>
      <c r="G3" s="1817"/>
      <c r="H3" s="1817"/>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row>
    <row r="4" spans="1:67" s="533" customFormat="1" ht="12.75" customHeight="1" x14ac:dyDescent="0.2">
      <c r="A4" s="1806"/>
      <c r="B4" s="1806"/>
      <c r="C4" s="1806"/>
      <c r="D4" s="1806"/>
      <c r="E4" s="1806"/>
      <c r="F4" s="552"/>
      <c r="G4" s="552"/>
      <c r="H4" s="552"/>
      <c r="I4" s="552"/>
      <c r="J4" s="552"/>
      <c r="K4" s="552"/>
      <c r="L4" s="552"/>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row>
    <row r="5" spans="1:67" s="533" customFormat="1" ht="12.75" customHeight="1" thickBot="1" x14ac:dyDescent="0.3">
      <c r="A5" s="1806"/>
      <c r="B5" s="1806"/>
      <c r="C5" s="1806"/>
      <c r="D5" s="1806"/>
      <c r="E5" s="1806"/>
      <c r="F5" s="552"/>
      <c r="G5" s="518"/>
      <c r="H5" s="552"/>
      <c r="I5" s="552"/>
      <c r="J5" s="552"/>
      <c r="K5" s="552"/>
      <c r="L5" s="552"/>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551"/>
      <c r="BF5" s="551"/>
      <c r="BG5" s="551"/>
      <c r="BH5" s="551"/>
      <c r="BI5" s="551"/>
      <c r="BJ5" s="551"/>
      <c r="BK5" s="551"/>
      <c r="BL5" s="551"/>
      <c r="BM5" s="551"/>
      <c r="BN5" s="551"/>
      <c r="BO5" s="551"/>
    </row>
    <row r="6" spans="1:67" s="342" customFormat="1" ht="37.5" customHeight="1" thickBot="1" x14ac:dyDescent="0.25">
      <c r="A6" s="336"/>
      <c r="B6" s="1819" t="s">
        <v>206</v>
      </c>
      <c r="C6" s="1820"/>
      <c r="D6" s="1820"/>
      <c r="E6" s="1820"/>
      <c r="F6" s="1820"/>
      <c r="G6" s="1820"/>
      <c r="H6" s="1821"/>
      <c r="I6" s="339"/>
      <c r="J6" s="338"/>
      <c r="K6" s="338"/>
      <c r="L6" s="337"/>
      <c r="M6" s="337"/>
      <c r="N6" s="340"/>
      <c r="O6" s="341"/>
      <c r="P6" s="336"/>
      <c r="Q6" s="336"/>
      <c r="R6" s="336"/>
      <c r="S6" s="336"/>
      <c r="T6" s="336"/>
      <c r="U6" s="336"/>
      <c r="V6" s="336"/>
      <c r="W6" s="336"/>
    </row>
    <row r="7" spans="1:67" x14ac:dyDescent="0.2">
      <c r="A7" s="242"/>
      <c r="B7" s="42"/>
      <c r="C7" s="42"/>
      <c r="D7" s="42"/>
      <c r="E7" s="42"/>
      <c r="F7" s="42"/>
      <c r="G7" s="42"/>
      <c r="H7" s="42"/>
      <c r="I7" s="244"/>
      <c r="J7" s="121"/>
      <c r="K7" s="121"/>
      <c r="L7" s="125"/>
      <c r="M7" s="125"/>
      <c r="N7" s="245"/>
      <c r="O7" s="246"/>
      <c r="P7" s="242"/>
      <c r="Q7" s="242"/>
      <c r="R7" s="242"/>
      <c r="S7" s="242"/>
      <c r="T7" s="242"/>
      <c r="U7" s="242"/>
      <c r="V7" s="242"/>
      <c r="W7" s="242"/>
    </row>
    <row r="8" spans="1:67" s="39" customFormat="1" ht="38.25" x14ac:dyDescent="0.2">
      <c r="B8" s="60" t="s">
        <v>81</v>
      </c>
      <c r="C8" s="53" t="s">
        <v>80</v>
      </c>
      <c r="D8" s="53" t="s">
        <v>79</v>
      </c>
      <c r="E8" s="59" t="s">
        <v>89</v>
      </c>
      <c r="F8" s="53" t="s">
        <v>113</v>
      </c>
      <c r="G8" s="53" t="s">
        <v>91</v>
      </c>
      <c r="H8" s="53" t="s">
        <v>799</v>
      </c>
      <c r="I8" s="223"/>
      <c r="J8" s="224"/>
      <c r="K8" s="224"/>
      <c r="L8" s="225"/>
      <c r="M8" s="225"/>
      <c r="N8" s="226"/>
      <c r="O8" s="223"/>
      <c r="P8" s="223"/>
      <c r="Q8" s="223"/>
      <c r="R8" s="223"/>
      <c r="S8" s="223"/>
      <c r="T8" s="223"/>
      <c r="U8" s="223"/>
      <c r="V8" s="223"/>
      <c r="W8" s="223"/>
    </row>
    <row r="9" spans="1:67" s="242" customFormat="1" hidden="1" x14ac:dyDescent="0.2">
      <c r="B9" s="1818" t="s">
        <v>78</v>
      </c>
      <c r="C9" s="57"/>
      <c r="D9" s="57"/>
      <c r="E9" s="57"/>
      <c r="F9" s="317"/>
      <c r="G9" s="56"/>
      <c r="H9" s="247"/>
      <c r="J9" s="121"/>
      <c r="K9" s="121"/>
      <c r="L9" s="125"/>
      <c r="M9" s="125"/>
      <c r="N9" s="246"/>
    </row>
    <row r="10" spans="1:67" s="242" customFormat="1" ht="45" hidden="1" x14ac:dyDescent="0.2">
      <c r="B10" s="1818"/>
      <c r="C10" s="248" t="s">
        <v>419</v>
      </c>
      <c r="D10" s="249"/>
      <c r="E10" s="216"/>
      <c r="F10" s="216"/>
      <c r="G10" s="250" t="e">
        <f>E10/$F$9</f>
        <v>#DIV/0!</v>
      </c>
      <c r="H10" s="250" t="e">
        <f t="shared" ref="H10:H17" si="0">E10/$E$136</f>
        <v>#DIV/0!</v>
      </c>
      <c r="I10" s="121"/>
      <c r="J10" s="121"/>
      <c r="K10" s="121"/>
      <c r="L10" s="125"/>
      <c r="M10" s="125"/>
      <c r="N10" s="246"/>
    </row>
    <row r="11" spans="1:67" s="242" customFormat="1" hidden="1" x14ac:dyDescent="0.2">
      <c r="B11" s="1818"/>
      <c r="C11" s="248" t="s">
        <v>538</v>
      </c>
      <c r="D11" s="249">
        <v>0</v>
      </c>
      <c r="E11" s="216"/>
      <c r="G11" s="250" t="e">
        <f>E11/$F$9</f>
        <v>#DIV/0!</v>
      </c>
      <c r="H11" s="250" t="e">
        <f t="shared" si="0"/>
        <v>#DIV/0!</v>
      </c>
      <c r="J11" s="121"/>
      <c r="K11" s="121"/>
      <c r="L11" s="125"/>
      <c r="M11" s="125"/>
      <c r="N11" s="246"/>
    </row>
    <row r="12" spans="1:67" s="242" customFormat="1" hidden="1" x14ac:dyDescent="0.2">
      <c r="B12" s="1818"/>
      <c r="C12" s="248" t="s">
        <v>361</v>
      </c>
      <c r="D12" s="249">
        <v>0</v>
      </c>
      <c r="E12" s="216"/>
      <c r="F12" s="216"/>
      <c r="G12" s="250" t="e">
        <f>E12/$F$9</f>
        <v>#DIV/0!</v>
      </c>
      <c r="H12" s="250" t="e">
        <f t="shared" si="0"/>
        <v>#DIV/0!</v>
      </c>
      <c r="J12" s="121"/>
      <c r="K12" s="121"/>
      <c r="L12" s="125"/>
      <c r="M12" s="125"/>
      <c r="N12" s="246"/>
    </row>
    <row r="13" spans="1:67" s="242" customFormat="1" ht="30" hidden="1" x14ac:dyDescent="0.2">
      <c r="B13" s="1822"/>
      <c r="C13" s="248" t="s">
        <v>545</v>
      </c>
      <c r="D13" s="249">
        <v>0</v>
      </c>
      <c r="E13" s="216"/>
      <c r="F13" s="216"/>
      <c r="G13" s="250" t="e">
        <f t="shared" ref="G13:G17" si="1">E13/$F$9</f>
        <v>#DIV/0!</v>
      </c>
      <c r="H13" s="250" t="e">
        <f t="shared" si="0"/>
        <v>#DIV/0!</v>
      </c>
      <c r="J13" s="121"/>
      <c r="K13" s="121"/>
      <c r="L13" s="125"/>
      <c r="M13" s="125"/>
      <c r="N13" s="246"/>
    </row>
    <row r="14" spans="1:67" s="242" customFormat="1" hidden="1" x14ac:dyDescent="0.2">
      <c r="B14" s="1822"/>
      <c r="C14" s="764" t="s">
        <v>142</v>
      </c>
      <c r="D14" s="249">
        <v>0</v>
      </c>
      <c r="E14" s="1281"/>
      <c r="F14" s="216"/>
      <c r="G14" s="250" t="e">
        <f t="shared" si="1"/>
        <v>#DIV/0!</v>
      </c>
      <c r="H14" s="250" t="e">
        <f t="shared" si="0"/>
        <v>#DIV/0!</v>
      </c>
      <c r="J14" s="121"/>
      <c r="K14" s="121"/>
      <c r="L14" s="125"/>
      <c r="M14" s="125"/>
      <c r="N14" s="246"/>
    </row>
    <row r="15" spans="1:67" s="242" customFormat="1" hidden="1" x14ac:dyDescent="0.2">
      <c r="B15" s="1822"/>
      <c r="C15" s="248" t="s">
        <v>360</v>
      </c>
      <c r="D15" s="249"/>
      <c r="E15" s="216"/>
      <c r="F15" s="216"/>
      <c r="G15" s="250" t="e">
        <f t="shared" si="1"/>
        <v>#DIV/0!</v>
      </c>
      <c r="H15" s="250" t="e">
        <f t="shared" si="0"/>
        <v>#DIV/0!</v>
      </c>
      <c r="J15" s="121"/>
      <c r="K15" s="121"/>
      <c r="L15" s="125"/>
      <c r="M15" s="125"/>
      <c r="N15" s="246"/>
    </row>
    <row r="16" spans="1:67" s="242" customFormat="1" hidden="1" x14ac:dyDescent="0.2">
      <c r="B16" s="1822"/>
      <c r="C16" s="248" t="s">
        <v>566</v>
      </c>
      <c r="D16" s="249">
        <v>0</v>
      </c>
      <c r="E16" s="216"/>
      <c r="F16" s="251"/>
      <c r="G16" s="250" t="e">
        <f t="shared" si="1"/>
        <v>#DIV/0!</v>
      </c>
      <c r="H16" s="250" t="e">
        <f t="shared" si="0"/>
        <v>#DIV/0!</v>
      </c>
      <c r="J16" s="121"/>
      <c r="K16" s="121"/>
      <c r="L16" s="125"/>
      <c r="M16" s="125"/>
    </row>
    <row r="17" spans="2:8" s="242" customFormat="1" hidden="1" x14ac:dyDescent="0.2">
      <c r="B17" s="1822"/>
      <c r="C17" s="248" t="s">
        <v>678</v>
      </c>
      <c r="D17" s="249"/>
      <c r="E17" s="216"/>
      <c r="F17" s="251"/>
      <c r="G17" s="250" t="e">
        <f t="shared" si="1"/>
        <v>#DIV/0!</v>
      </c>
      <c r="H17" s="250" t="e">
        <f t="shared" si="0"/>
        <v>#DIV/0!</v>
      </c>
    </row>
    <row r="18" spans="2:8" s="242" customFormat="1" hidden="1" x14ac:dyDescent="0.2">
      <c r="B18" s="1823"/>
      <c r="C18" s="1168" t="s">
        <v>360</v>
      </c>
      <c r="D18" s="1173"/>
      <c r="E18" s="1176"/>
      <c r="F18" s="1175"/>
      <c r="G18" s="1167"/>
      <c r="H18" s="1167"/>
    </row>
    <row r="19" spans="2:8" s="242" customFormat="1" hidden="1" x14ac:dyDescent="0.2">
      <c r="B19" s="1822"/>
      <c r="C19" s="248" t="s">
        <v>361</v>
      </c>
      <c r="D19" s="249"/>
      <c r="E19" s="216"/>
      <c r="F19" s="251"/>
      <c r="G19" s="250"/>
      <c r="H19" s="250"/>
    </row>
    <row r="20" spans="2:8" s="242" customFormat="1" hidden="1" x14ac:dyDescent="0.2">
      <c r="C20" s="195" t="s">
        <v>161</v>
      </c>
      <c r="D20" s="196">
        <f>SUM(D10:D19)</f>
        <v>0</v>
      </c>
      <c r="E20" s="217"/>
      <c r="F20" s="1226"/>
      <c r="G20" s="253"/>
      <c r="H20" s="253"/>
    </row>
    <row r="21" spans="2:8" s="242" customFormat="1" hidden="1" x14ac:dyDescent="0.2">
      <c r="C21" s="195"/>
      <c r="D21" s="196"/>
      <c r="E21" s="217"/>
      <c r="F21" s="252"/>
      <c r="G21" s="253"/>
      <c r="H21" s="253"/>
    </row>
    <row r="22" spans="2:8" s="242" customFormat="1" hidden="1" x14ac:dyDescent="0.2">
      <c r="B22" s="1824" t="s">
        <v>139</v>
      </c>
      <c r="C22" s="57"/>
      <c r="D22" s="57"/>
      <c r="E22" s="57"/>
      <c r="F22" s="317"/>
      <c r="G22" s="56"/>
      <c r="H22" s="247"/>
    </row>
    <row r="23" spans="2:8" s="242" customFormat="1" hidden="1" x14ac:dyDescent="0.2">
      <c r="B23" s="1825"/>
      <c r="C23" s="759" t="s">
        <v>389</v>
      </c>
      <c r="D23" s="249">
        <v>0</v>
      </c>
      <c r="E23" s="1281"/>
      <c r="F23" s="251"/>
      <c r="G23" s="250" t="e">
        <f t="shared" ref="G23:G28" si="2">E23/$F$22</f>
        <v>#DIV/0!</v>
      </c>
      <c r="H23" s="250" t="e">
        <f t="shared" ref="H23:H33" si="3">E23/$E$136</f>
        <v>#DIV/0!</v>
      </c>
    </row>
    <row r="24" spans="2:8" s="242" customFormat="1" hidden="1" x14ac:dyDescent="0.2">
      <c r="B24" s="1825"/>
      <c r="C24" s="760" t="s">
        <v>931</v>
      </c>
      <c r="D24" s="249">
        <v>0</v>
      </c>
      <c r="E24" s="320"/>
      <c r="F24" s="251"/>
      <c r="G24" s="250" t="e">
        <f t="shared" si="2"/>
        <v>#DIV/0!</v>
      </c>
      <c r="H24" s="250" t="e">
        <f t="shared" si="3"/>
        <v>#DIV/0!</v>
      </c>
    </row>
    <row r="25" spans="2:8" s="242" customFormat="1" hidden="1" x14ac:dyDescent="0.2">
      <c r="B25" s="1825"/>
      <c r="C25" s="759" t="s">
        <v>389</v>
      </c>
      <c r="D25" s="249"/>
      <c r="E25" s="216"/>
      <c r="F25" s="251"/>
      <c r="G25" s="250" t="e">
        <f t="shared" si="2"/>
        <v>#DIV/0!</v>
      </c>
      <c r="H25" s="250" t="e">
        <f t="shared" si="3"/>
        <v>#DIV/0!</v>
      </c>
    </row>
    <row r="26" spans="2:8" s="242" customFormat="1" hidden="1" x14ac:dyDescent="0.2">
      <c r="B26" s="1825"/>
      <c r="C26" s="761" t="s">
        <v>361</v>
      </c>
      <c r="D26" s="249"/>
      <c r="E26" s="216"/>
      <c r="F26" s="251"/>
      <c r="G26" s="250" t="e">
        <f t="shared" si="2"/>
        <v>#DIV/0!</v>
      </c>
      <c r="H26" s="250" t="e">
        <f t="shared" si="3"/>
        <v>#DIV/0!</v>
      </c>
    </row>
    <row r="27" spans="2:8" s="242" customFormat="1" hidden="1" x14ac:dyDescent="0.2">
      <c r="B27" s="1825"/>
      <c r="C27" s="762" t="s">
        <v>142</v>
      </c>
      <c r="D27" s="249"/>
      <c r="E27" s="216"/>
      <c r="F27" s="251"/>
      <c r="G27" s="250" t="e">
        <f t="shared" si="2"/>
        <v>#DIV/0!</v>
      </c>
      <c r="H27" s="250" t="e">
        <f t="shared" si="3"/>
        <v>#DIV/0!</v>
      </c>
    </row>
    <row r="28" spans="2:8" s="242" customFormat="1" hidden="1" x14ac:dyDescent="0.2">
      <c r="B28" s="1825"/>
      <c r="C28" s="762" t="s">
        <v>463</v>
      </c>
      <c r="D28" s="249"/>
      <c r="E28" s="320"/>
      <c r="F28" s="251"/>
      <c r="G28" s="250" t="e">
        <f t="shared" si="2"/>
        <v>#DIV/0!</v>
      </c>
      <c r="H28" s="250" t="e">
        <f t="shared" si="3"/>
        <v>#DIV/0!</v>
      </c>
    </row>
    <row r="29" spans="2:8" s="242" customFormat="1" hidden="1" x14ac:dyDescent="0.2">
      <c r="B29" s="1825"/>
      <c r="C29" s="762" t="s">
        <v>570</v>
      </c>
      <c r="D29" s="249"/>
      <c r="E29" s="320"/>
      <c r="F29" s="251"/>
      <c r="G29" s="250" t="e">
        <f>E29/$F$22</f>
        <v>#DIV/0!</v>
      </c>
      <c r="H29" s="250" t="e">
        <f t="shared" si="3"/>
        <v>#DIV/0!</v>
      </c>
    </row>
    <row r="30" spans="2:8" s="242" customFormat="1" hidden="1" x14ac:dyDescent="0.2">
      <c r="B30" s="1825"/>
      <c r="C30" s="763" t="s">
        <v>928</v>
      </c>
      <c r="D30" s="249">
        <v>0</v>
      </c>
      <c r="E30" s="1281"/>
      <c r="F30" s="251"/>
      <c r="G30" s="250" t="e">
        <f>E30/$F$22</f>
        <v>#DIV/0!</v>
      </c>
      <c r="H30" s="250" t="e">
        <f t="shared" si="3"/>
        <v>#DIV/0!</v>
      </c>
    </row>
    <row r="31" spans="2:8" s="242" customFormat="1" hidden="1" x14ac:dyDescent="0.2">
      <c r="B31" s="1825"/>
      <c r="C31" s="761" t="s">
        <v>361</v>
      </c>
      <c r="D31" s="249">
        <v>0</v>
      </c>
      <c r="E31" s="216"/>
      <c r="F31" s="251"/>
      <c r="G31" s="250" t="e">
        <f>E31/$F$22</f>
        <v>#DIV/0!</v>
      </c>
      <c r="H31" s="250" t="e">
        <f t="shared" si="3"/>
        <v>#DIV/0!</v>
      </c>
    </row>
    <row r="32" spans="2:8" s="242" customFormat="1" hidden="1" x14ac:dyDescent="0.2">
      <c r="B32" s="1825"/>
      <c r="C32" s="764" t="s">
        <v>142</v>
      </c>
      <c r="D32" s="249">
        <v>0</v>
      </c>
      <c r="E32" s="766"/>
      <c r="F32" s="251"/>
      <c r="G32" s="250" t="e">
        <f>E32/$F$22</f>
        <v>#DIV/0!</v>
      </c>
      <c r="H32" s="250" t="e">
        <f t="shared" si="3"/>
        <v>#DIV/0!</v>
      </c>
    </row>
    <row r="33" spans="2:8" s="242" customFormat="1" hidden="1" x14ac:dyDescent="0.2">
      <c r="B33" s="1825"/>
      <c r="C33" s="764" t="s">
        <v>576</v>
      </c>
      <c r="D33" s="249">
        <v>0</v>
      </c>
      <c r="E33" s="320"/>
      <c r="F33" s="251"/>
      <c r="G33" s="250" t="e">
        <f t="shared" ref="G33" si="4">E33/$F$22</f>
        <v>#DIV/0!</v>
      </c>
      <c r="H33" s="250" t="e">
        <f t="shared" si="3"/>
        <v>#DIV/0!</v>
      </c>
    </row>
    <row r="34" spans="2:8" s="242" customFormat="1" hidden="1" x14ac:dyDescent="0.2">
      <c r="B34" s="1825"/>
      <c r="C34" s="1172" t="s">
        <v>384</v>
      </c>
      <c r="D34" s="1173"/>
      <c r="E34" s="1174"/>
      <c r="F34" s="1175"/>
      <c r="G34" s="1167"/>
      <c r="H34" s="1167"/>
    </row>
    <row r="35" spans="2:8" s="242" customFormat="1" hidden="1" x14ac:dyDescent="0.2">
      <c r="B35" s="1825"/>
      <c r="C35" s="1203" t="s">
        <v>420</v>
      </c>
      <c r="D35" s="716"/>
      <c r="E35" s="765"/>
      <c r="F35" s="720"/>
      <c r="G35" s="250" t="e">
        <f>E35/$F$22</f>
        <v>#DIV/0!</v>
      </c>
      <c r="H35" s="250" t="e">
        <f>E35/$E$136</f>
        <v>#DIV/0!</v>
      </c>
    </row>
    <row r="36" spans="2:8" s="242" customFormat="1" hidden="1" x14ac:dyDescent="0.2">
      <c r="B36" s="1825"/>
      <c r="C36" s="983" t="s">
        <v>685</v>
      </c>
      <c r="D36" s="978"/>
      <c r="E36" s="979"/>
      <c r="F36" s="980"/>
      <c r="G36" s="981"/>
      <c r="H36" s="981"/>
    </row>
    <row r="37" spans="2:8" s="242" customFormat="1" hidden="1" x14ac:dyDescent="0.2">
      <c r="B37" s="1825"/>
      <c r="C37" s="1182" t="s">
        <v>684</v>
      </c>
      <c r="D37" s="716"/>
      <c r="E37" s="765"/>
      <c r="F37" s="732"/>
      <c r="G37" s="250" t="e">
        <f>E37/$F$22</f>
        <v>#DIV/0!</v>
      </c>
      <c r="H37" s="250" t="e">
        <f>E37/$E$136</f>
        <v>#DIV/0!</v>
      </c>
    </row>
    <row r="38" spans="2:8" s="242" customFormat="1" ht="30" hidden="1" x14ac:dyDescent="0.2">
      <c r="B38" s="1825"/>
      <c r="C38" s="977" t="s">
        <v>503</v>
      </c>
      <c r="D38" s="978"/>
      <c r="E38" s="979"/>
      <c r="F38" s="980"/>
      <c r="G38" s="250" t="e">
        <f>E38/$F$22</f>
        <v>#DIV/0!</v>
      </c>
      <c r="H38" s="250" t="e">
        <f>E38/$E$136</f>
        <v>#DIV/0!</v>
      </c>
    </row>
    <row r="39" spans="2:8" s="242" customFormat="1" hidden="1" x14ac:dyDescent="0.2">
      <c r="B39" s="1825"/>
      <c r="C39" s="1204" t="s">
        <v>427</v>
      </c>
      <c r="D39" s="716">
        <v>0</v>
      </c>
      <c r="E39" s="766"/>
      <c r="F39" s="717"/>
      <c r="G39" s="250" t="e">
        <f>E39/$F$22</f>
        <v>#DIV/0!</v>
      </c>
      <c r="H39" s="250" t="e">
        <f>E39/$E$136</f>
        <v>#DIV/0!</v>
      </c>
    </row>
    <row r="40" spans="2:8" s="242" customFormat="1" hidden="1" x14ac:dyDescent="0.2">
      <c r="B40" s="834"/>
      <c r="C40" s="982" t="s">
        <v>559</v>
      </c>
      <c r="D40" s="978">
        <v>0</v>
      </c>
      <c r="E40" s="984"/>
      <c r="F40" s="980"/>
      <c r="G40" s="250" t="e">
        <f>E40/$F$22</f>
        <v>#DIV/0!</v>
      </c>
      <c r="H40" s="250" t="e">
        <f>E40/$E$136</f>
        <v>#DIV/0!</v>
      </c>
    </row>
    <row r="41" spans="2:8" s="242" customFormat="1" hidden="1" x14ac:dyDescent="0.2">
      <c r="B41" s="834"/>
      <c r="C41" s="1032" t="s">
        <v>576</v>
      </c>
      <c r="D41" s="1033"/>
      <c r="E41" s="1034"/>
      <c r="F41" s="1035"/>
      <c r="G41" s="1036"/>
      <c r="H41" s="1036"/>
    </row>
    <row r="42" spans="2:8" s="242" customFormat="1" hidden="1" x14ac:dyDescent="0.2">
      <c r="B42" s="834"/>
      <c r="C42" s="835" t="s">
        <v>384</v>
      </c>
      <c r="D42" s="836"/>
      <c r="E42" s="837"/>
      <c r="F42" s="838"/>
      <c r="G42" s="250" t="e">
        <f>E42/$F$22</f>
        <v>#DIV/0!</v>
      </c>
      <c r="H42" s="250" t="e">
        <f>E42/$E$136</f>
        <v>#DIV/0!</v>
      </c>
    </row>
    <row r="43" spans="2:8" s="242" customFormat="1" hidden="1" x14ac:dyDescent="0.2">
      <c r="C43" s="58" t="s">
        <v>143</v>
      </c>
      <c r="D43" s="122">
        <f>SUM(D23:D42)</f>
        <v>0</v>
      </c>
      <c r="E43" s="215">
        <f>SUM(E23:E42)</f>
        <v>0</v>
      </c>
      <c r="F43" s="257"/>
      <c r="G43" s="120"/>
      <c r="H43" s="254"/>
    </row>
    <row r="44" spans="2:8" s="242" customFormat="1" hidden="1" x14ac:dyDescent="0.2">
      <c r="C44" s="1242"/>
      <c r="D44" s="1243"/>
      <c r="E44" s="1244"/>
      <c r="F44" s="1245"/>
      <c r="G44" s="1246"/>
      <c r="H44" s="1247"/>
    </row>
    <row r="45" spans="2:8" s="242" customFormat="1" hidden="1" x14ac:dyDescent="0.2">
      <c r="B45" s="1818" t="s">
        <v>140</v>
      </c>
      <c r="C45" s="57"/>
      <c r="D45" s="57"/>
      <c r="E45" s="57"/>
      <c r="F45" s="317"/>
      <c r="G45" s="56"/>
      <c r="H45" s="247"/>
    </row>
    <row r="46" spans="2:8" s="242" customFormat="1" hidden="1" x14ac:dyDescent="0.2">
      <c r="B46" s="1818"/>
      <c r="C46" s="529" t="s">
        <v>142</v>
      </c>
      <c r="D46" s="249">
        <v>0</v>
      </c>
      <c r="E46" s="216"/>
      <c r="F46" s="251"/>
      <c r="G46" s="250" t="e">
        <f>E46/$F$45</f>
        <v>#DIV/0!</v>
      </c>
      <c r="H46" s="250" t="e">
        <f>E46/$E$136</f>
        <v>#DIV/0!</v>
      </c>
    </row>
    <row r="47" spans="2:8" s="242" customFormat="1" hidden="1" x14ac:dyDescent="0.2">
      <c r="B47" s="1818"/>
      <c r="C47" s="248" t="s">
        <v>361</v>
      </c>
      <c r="D47" s="249">
        <v>0</v>
      </c>
      <c r="E47" s="213"/>
      <c r="F47" s="251"/>
      <c r="G47" s="258"/>
      <c r="H47" s="258"/>
    </row>
    <row r="48" spans="2:8" s="242" customFormat="1" hidden="1" x14ac:dyDescent="0.2">
      <c r="C48" s="58" t="s">
        <v>143</v>
      </c>
      <c r="D48" s="122">
        <f>SUM(D46:D47)</f>
        <v>0</v>
      </c>
      <c r="E48" s="215">
        <f>SUM(E46:E47)</f>
        <v>0</v>
      </c>
      <c r="F48" s="257"/>
      <c r="G48" s="120"/>
      <c r="H48" s="254"/>
    </row>
    <row r="49" spans="2:8" s="242" customFormat="1" hidden="1" x14ac:dyDescent="0.2">
      <c r="B49" s="273"/>
      <c r="C49" s="248"/>
      <c r="D49" s="249"/>
      <c r="E49" s="213"/>
      <c r="F49" s="251"/>
      <c r="G49" s="258"/>
      <c r="H49" s="258"/>
    </row>
    <row r="50" spans="2:8" s="242" customFormat="1" hidden="1" x14ac:dyDescent="0.2">
      <c r="B50" s="1818" t="s">
        <v>90</v>
      </c>
      <c r="C50" s="57"/>
      <c r="D50" s="57"/>
      <c r="E50" s="57"/>
      <c r="F50" s="317"/>
      <c r="G50" s="56"/>
      <c r="H50" s="247"/>
    </row>
    <row r="51" spans="2:8" s="242" customFormat="1" hidden="1" x14ac:dyDescent="0.2">
      <c r="B51" s="1818"/>
      <c r="C51" s="248" t="s">
        <v>362</v>
      </c>
      <c r="D51" s="249">
        <v>0</v>
      </c>
      <c r="E51" s="213"/>
      <c r="F51" s="251"/>
      <c r="G51" s="254" t="e">
        <f>E51/F50</f>
        <v>#DIV/0!</v>
      </c>
      <c r="H51" s="254" t="e">
        <f>E51/E136</f>
        <v>#DIV/0!</v>
      </c>
    </row>
    <row r="52" spans="2:8" s="242" customFormat="1" ht="20.25" hidden="1" customHeight="1" x14ac:dyDescent="0.2">
      <c r="B52" s="1818"/>
      <c r="C52" s="248" t="s">
        <v>716</v>
      </c>
      <c r="D52" s="249">
        <v>0</v>
      </c>
      <c r="E52" s="213"/>
      <c r="F52" s="251"/>
      <c r="G52" s="254"/>
      <c r="H52" s="254"/>
    </row>
    <row r="53" spans="2:8" s="242" customFormat="1" hidden="1" x14ac:dyDescent="0.2">
      <c r="C53" s="58" t="s">
        <v>143</v>
      </c>
      <c r="D53" s="122">
        <f>SUM(D51:D52)</f>
        <v>0</v>
      </c>
      <c r="E53" s="215">
        <f>SUM(E51:E52)</f>
        <v>0</v>
      </c>
      <c r="F53" s="257"/>
      <c r="G53" s="120"/>
      <c r="H53" s="254"/>
    </row>
    <row r="54" spans="2:8" s="242" customFormat="1" hidden="1" x14ac:dyDescent="0.2">
      <c r="C54" s="58"/>
      <c r="D54" s="122"/>
      <c r="E54" s="215"/>
      <c r="F54" s="257"/>
      <c r="G54" s="120"/>
      <c r="H54" s="254"/>
    </row>
    <row r="55" spans="2:8" s="242" customFormat="1" hidden="1" x14ac:dyDescent="0.2">
      <c r="B55" s="1818" t="s">
        <v>121</v>
      </c>
      <c r="C55" s="57"/>
      <c r="D55" s="57"/>
      <c r="E55" s="57"/>
      <c r="F55" s="317"/>
      <c r="G55" s="56"/>
      <c r="H55" s="247"/>
    </row>
    <row r="56" spans="2:8" s="242" customFormat="1" hidden="1" x14ac:dyDescent="0.2">
      <c r="B56" s="1818"/>
      <c r="C56" s="255" t="s">
        <v>537</v>
      </c>
      <c r="D56" s="249"/>
      <c r="E56" s="216"/>
      <c r="F56" s="251"/>
      <c r="G56" s="258" t="e">
        <f>E56/$F$55</f>
        <v>#DIV/0!</v>
      </c>
      <c r="H56" s="250" t="e">
        <f>E56/$E$136</f>
        <v>#DIV/0!</v>
      </c>
    </row>
    <row r="57" spans="2:8" s="242" customFormat="1" hidden="1" x14ac:dyDescent="0.2">
      <c r="B57" s="1818"/>
      <c r="C57" s="529"/>
      <c r="D57" s="249"/>
      <c r="E57" s="320"/>
      <c r="F57" s="257"/>
      <c r="G57" s="258" t="e">
        <f>E57/$F$55</f>
        <v>#DIV/0!</v>
      </c>
      <c r="H57" s="250" t="e">
        <f>E57/$E$136</f>
        <v>#DIV/0!</v>
      </c>
    </row>
    <row r="58" spans="2:8" s="242" customFormat="1" hidden="1" x14ac:dyDescent="0.2">
      <c r="C58" s="259" t="s">
        <v>143</v>
      </c>
      <c r="D58" s="122">
        <f>SUM(D56:D57)</f>
        <v>0</v>
      </c>
      <c r="E58" s="277">
        <f>SUM(E56:E57)</f>
        <v>0</v>
      </c>
      <c r="F58" s="257"/>
      <c r="G58" s="254"/>
      <c r="H58" s="254"/>
    </row>
    <row r="59" spans="2:8" s="242" customFormat="1" ht="27" hidden="1" customHeight="1" x14ac:dyDescent="0.2">
      <c r="C59" s="259"/>
      <c r="D59" s="260"/>
      <c r="E59" s="215"/>
      <c r="F59" s="257"/>
      <c r="G59" s="120"/>
      <c r="H59" s="254"/>
    </row>
    <row r="60" spans="2:8" s="242" customFormat="1" hidden="1" x14ac:dyDescent="0.2">
      <c r="B60" s="1818" t="s">
        <v>100</v>
      </c>
      <c r="C60" s="57"/>
      <c r="D60" s="57"/>
      <c r="E60" s="57"/>
      <c r="F60" s="317"/>
      <c r="G60" s="56"/>
      <c r="H60" s="247"/>
    </row>
    <row r="61" spans="2:8" s="242" customFormat="1" hidden="1" x14ac:dyDescent="0.2">
      <c r="B61" s="1818"/>
      <c r="C61" s="248" t="s">
        <v>360</v>
      </c>
      <c r="D61" s="211">
        <v>0</v>
      </c>
      <c r="E61" s="216"/>
      <c r="F61" s="216"/>
      <c r="G61" s="250" t="e">
        <f>E61/F60</f>
        <v>#DIV/0!</v>
      </c>
      <c r="H61" s="250" t="e">
        <f>E61/E136</f>
        <v>#DIV/0!</v>
      </c>
    </row>
    <row r="62" spans="2:8" s="242" customFormat="1" hidden="1" x14ac:dyDescent="0.2">
      <c r="B62" s="1818"/>
      <c r="C62" s="624" t="s">
        <v>520</v>
      </c>
      <c r="D62" s="211">
        <v>0</v>
      </c>
      <c r="E62" s="216"/>
      <c r="F62" s="216"/>
      <c r="G62" s="250" t="e">
        <f>E62/$F$60</f>
        <v>#DIV/0!</v>
      </c>
      <c r="H62" s="250" t="e">
        <f>E62/$E$136</f>
        <v>#DIV/0!</v>
      </c>
    </row>
    <row r="63" spans="2:8" s="242" customFormat="1" hidden="1" x14ac:dyDescent="0.2">
      <c r="B63" s="1818"/>
      <c r="C63" s="255" t="s">
        <v>502</v>
      </c>
      <c r="D63" s="211">
        <v>0</v>
      </c>
      <c r="E63" s="320"/>
      <c r="F63" s="216"/>
      <c r="G63" s="250" t="e">
        <f>E63/$F$60</f>
        <v>#DIV/0!</v>
      </c>
      <c r="H63" s="250" t="e">
        <f>E63/$E$136</f>
        <v>#DIV/0!</v>
      </c>
    </row>
    <row r="64" spans="2:8" s="242" customFormat="1" hidden="1" x14ac:dyDescent="0.2">
      <c r="B64" s="1829"/>
      <c r="C64" s="1038" t="s">
        <v>540</v>
      </c>
      <c r="D64" s="1039">
        <v>0</v>
      </c>
      <c r="E64" s="1040"/>
      <c r="F64" s="1041"/>
      <c r="G64" s="1036"/>
      <c r="H64" s="1036"/>
    </row>
    <row r="65" spans="2:9" s="242" customFormat="1" hidden="1" x14ac:dyDescent="0.2">
      <c r="B65" s="1818"/>
      <c r="C65" s="248" t="s">
        <v>562</v>
      </c>
      <c r="D65" s="249">
        <v>0</v>
      </c>
      <c r="E65" s="216"/>
      <c r="F65" s="251"/>
      <c r="G65" s="250" t="e">
        <f>E65/$F$60</f>
        <v>#DIV/0!</v>
      </c>
      <c r="H65" s="250" t="e">
        <f>E65/$E$136</f>
        <v>#DIV/0!</v>
      </c>
    </row>
    <row r="66" spans="2:9" s="242" customFormat="1" hidden="1" x14ac:dyDescent="0.2">
      <c r="B66" s="274"/>
      <c r="C66" s="259" t="s">
        <v>143</v>
      </c>
      <c r="D66" s="260">
        <f>SUM(D61:D65)</f>
        <v>0</v>
      </c>
      <c r="E66" s="215">
        <f>SUM(E61:E65)</f>
        <v>0</v>
      </c>
      <c r="F66" s="257"/>
      <c r="G66" s="120"/>
      <c r="H66" s="254"/>
    </row>
    <row r="67" spans="2:9" s="242" customFormat="1" hidden="1" x14ac:dyDescent="0.2">
      <c r="B67" s="276"/>
      <c r="C67" s="248"/>
      <c r="D67" s="249"/>
      <c r="E67" s="212"/>
      <c r="F67" s="251"/>
      <c r="G67" s="250"/>
      <c r="H67" s="254"/>
    </row>
    <row r="68" spans="2:9" s="242" customFormat="1" ht="15" hidden="1" customHeight="1" x14ac:dyDescent="0.2">
      <c r="B68" s="1827" t="s">
        <v>141</v>
      </c>
      <c r="C68" s="57"/>
      <c r="D68" s="57"/>
      <c r="E68" s="57"/>
      <c r="F68" s="317"/>
      <c r="G68" s="56"/>
      <c r="H68" s="247"/>
    </row>
    <row r="69" spans="2:9" s="242" customFormat="1" ht="29.25" hidden="1" customHeight="1" x14ac:dyDescent="0.2">
      <c r="B69" s="1825"/>
      <c r="C69" s="248" t="s">
        <v>507</v>
      </c>
      <c r="D69" s="249">
        <v>0</v>
      </c>
      <c r="E69" s="212"/>
      <c r="F69" s="251"/>
      <c r="G69" s="258" t="e">
        <f>E69/$F$68</f>
        <v>#DIV/0!</v>
      </c>
      <c r="H69" s="250" t="e">
        <f t="shared" ref="H69:H78" si="5">E69/$E$136</f>
        <v>#DIV/0!</v>
      </c>
    </row>
    <row r="70" spans="2:9" s="242" customFormat="1" ht="15" hidden="1" customHeight="1" x14ac:dyDescent="0.2">
      <c r="B70" s="1825"/>
      <c r="C70" s="248" t="s">
        <v>362</v>
      </c>
      <c r="D70" s="249">
        <v>0</v>
      </c>
      <c r="E70" s="212"/>
      <c r="F70" s="251"/>
      <c r="G70" s="258" t="e">
        <f t="shared" ref="G70:G75" si="6">E70/$F$68</f>
        <v>#DIV/0!</v>
      </c>
      <c r="H70" s="250" t="e">
        <f t="shared" si="5"/>
        <v>#DIV/0!</v>
      </c>
    </row>
    <row r="71" spans="2:9" s="242" customFormat="1" ht="17.25" hidden="1" customHeight="1" x14ac:dyDescent="0.2">
      <c r="B71" s="1825"/>
      <c r="C71" s="1205" t="s">
        <v>835</v>
      </c>
      <c r="D71" s="249">
        <v>0</v>
      </c>
      <c r="E71" s="216"/>
      <c r="F71" s="216"/>
      <c r="G71" s="258" t="e">
        <f t="shared" si="6"/>
        <v>#DIV/0!</v>
      </c>
      <c r="H71" s="250" t="e">
        <f t="shared" si="5"/>
        <v>#DIV/0!</v>
      </c>
    </row>
    <row r="72" spans="2:9" s="242" customFormat="1" hidden="1" x14ac:dyDescent="0.2">
      <c r="B72" s="1825"/>
      <c r="C72" s="1206" t="s">
        <v>918</v>
      </c>
      <c r="D72" s="249">
        <v>0</v>
      </c>
      <c r="E72" s="320"/>
      <c r="F72" s="216"/>
      <c r="G72" s="258" t="e">
        <f t="shared" si="6"/>
        <v>#DIV/0!</v>
      </c>
      <c r="H72" s="250" t="e">
        <f t="shared" si="5"/>
        <v>#DIV/0!</v>
      </c>
    </row>
    <row r="73" spans="2:9" s="242" customFormat="1" hidden="1" x14ac:dyDescent="0.2">
      <c r="B73" s="1825"/>
      <c r="C73" s="1207" t="s">
        <v>506</v>
      </c>
      <c r="D73" s="249">
        <v>0</v>
      </c>
      <c r="E73" s="953"/>
      <c r="F73" s="216"/>
      <c r="G73" s="258" t="e">
        <f>E73/$F$68</f>
        <v>#DIV/0!</v>
      </c>
      <c r="H73" s="250" t="e">
        <f t="shared" si="5"/>
        <v>#DIV/0!</v>
      </c>
    </row>
    <row r="74" spans="2:9" s="242" customFormat="1" hidden="1" x14ac:dyDescent="0.2">
      <c r="B74" s="1825"/>
      <c r="C74" s="1208" t="s">
        <v>938</v>
      </c>
      <c r="D74" s="249">
        <v>0</v>
      </c>
      <c r="E74" s="320"/>
      <c r="F74" s="216"/>
      <c r="G74" s="258" t="e">
        <f>E74/$F$68</f>
        <v>#DIV/0!</v>
      </c>
      <c r="H74" s="250" t="e">
        <f t="shared" si="5"/>
        <v>#DIV/0!</v>
      </c>
      <c r="I74" s="976"/>
    </row>
    <row r="75" spans="2:9" s="242" customFormat="1" hidden="1" x14ac:dyDescent="0.2">
      <c r="B75" s="1825"/>
      <c r="C75" s="1209" t="s">
        <v>930</v>
      </c>
      <c r="D75" s="249">
        <v>0</v>
      </c>
      <c r="E75" s="1281"/>
      <c r="F75" s="216"/>
      <c r="G75" s="258" t="e">
        <f t="shared" si="6"/>
        <v>#DIV/0!</v>
      </c>
      <c r="H75" s="250" t="e">
        <f t="shared" si="5"/>
        <v>#DIV/0!</v>
      </c>
    </row>
    <row r="76" spans="2:9" s="242" customFormat="1" ht="14.25" hidden="1" customHeight="1" x14ac:dyDescent="0.2">
      <c r="B76" s="1825"/>
      <c r="C76" s="975" t="s">
        <v>521</v>
      </c>
      <c r="D76" s="249"/>
      <c r="E76" s="216"/>
      <c r="F76" s="251"/>
      <c r="G76" s="258" t="e">
        <f>E76/$F$68</f>
        <v>#DIV/0!</v>
      </c>
      <c r="H76" s="250" t="e">
        <f t="shared" si="5"/>
        <v>#DIV/0!</v>
      </c>
      <c r="I76" s="242">
        <v>6516587.7999999998</v>
      </c>
    </row>
    <row r="77" spans="2:9" s="242" customFormat="1" ht="14.25" hidden="1" customHeight="1" x14ac:dyDescent="0.2">
      <c r="B77" s="1825"/>
      <c r="C77" s="817" t="s">
        <v>366</v>
      </c>
      <c r="D77" s="818"/>
      <c r="E77" s="819"/>
      <c r="F77" s="820"/>
      <c r="G77" s="258" t="e">
        <f>E77/$F$68</f>
        <v>#DIV/0!</v>
      </c>
      <c r="H77" s="250" t="e">
        <f t="shared" si="5"/>
        <v>#DIV/0!</v>
      </c>
    </row>
    <row r="78" spans="2:9" s="242" customFormat="1" ht="14.25" hidden="1" customHeight="1" x14ac:dyDescent="0.2">
      <c r="B78" s="1825"/>
      <c r="C78" s="817" t="s">
        <v>506</v>
      </c>
      <c r="D78" s="818"/>
      <c r="E78" s="819"/>
      <c r="F78" s="820"/>
      <c r="G78" s="258" t="e">
        <f t="shared" ref="G78" si="7">E78/$F$68</f>
        <v>#DIV/0!</v>
      </c>
      <c r="H78" s="250" t="e">
        <f t="shared" si="5"/>
        <v>#DIV/0!</v>
      </c>
    </row>
    <row r="79" spans="2:9" s="242" customFormat="1" ht="14.25" hidden="1" customHeight="1" x14ac:dyDescent="0.2">
      <c r="B79" s="1825"/>
      <c r="C79" s="817" t="s">
        <v>577</v>
      </c>
      <c r="D79" s="818">
        <v>0</v>
      </c>
      <c r="E79" s="1282"/>
      <c r="F79" s="820"/>
      <c r="G79" s="1037"/>
      <c r="H79" s="1036"/>
    </row>
    <row r="80" spans="2:9" s="242" customFormat="1" ht="14.25" hidden="1" customHeight="1" x14ac:dyDescent="0.2">
      <c r="B80" s="1825"/>
      <c r="C80" s="817" t="s">
        <v>582</v>
      </c>
      <c r="D80" s="818">
        <v>0</v>
      </c>
      <c r="E80" s="953"/>
      <c r="F80" s="820"/>
      <c r="G80" s="1037"/>
      <c r="H80" s="1036"/>
    </row>
    <row r="81" spans="2:8" s="242" customFormat="1" ht="14.25" hidden="1" customHeight="1" x14ac:dyDescent="0.2">
      <c r="B81" s="1825"/>
      <c r="C81" s="817" t="s">
        <v>1016</v>
      </c>
      <c r="D81" s="818">
        <v>0</v>
      </c>
      <c r="E81" s="819"/>
      <c r="F81" s="820"/>
      <c r="G81" s="258" t="e">
        <f>E81/$F$68</f>
        <v>#DIV/0!</v>
      </c>
      <c r="H81" s="250" t="e">
        <f>E81/$E$136</f>
        <v>#DIV/0!</v>
      </c>
    </row>
    <row r="82" spans="2:8" s="242" customFormat="1" hidden="1" x14ac:dyDescent="0.2">
      <c r="C82" s="195" t="s">
        <v>143</v>
      </c>
      <c r="D82" s="196">
        <f>SUM(D69:D81)</f>
        <v>0</v>
      </c>
      <c r="E82" s="217">
        <f>SUM(E69:E81)</f>
        <v>0</v>
      </c>
      <c r="F82" s="252"/>
      <c r="G82" s="310"/>
      <c r="H82" s="253"/>
    </row>
    <row r="83" spans="2:8" s="242" customFormat="1" hidden="1" x14ac:dyDescent="0.2">
      <c r="C83" s="58"/>
      <c r="D83" s="122"/>
      <c r="E83" s="215"/>
      <c r="F83" s="257"/>
      <c r="G83" s="120"/>
      <c r="H83" s="254"/>
    </row>
    <row r="84" spans="2:8" s="242" customFormat="1" hidden="1" x14ac:dyDescent="0.2">
      <c r="B84" s="1826" t="s">
        <v>304</v>
      </c>
      <c r="C84" s="57"/>
      <c r="D84" s="57"/>
      <c r="E84" s="57"/>
      <c r="F84" s="317"/>
      <c r="G84" s="56"/>
      <c r="H84" s="247"/>
    </row>
    <row r="85" spans="2:8" s="242" customFormat="1" hidden="1" x14ac:dyDescent="0.2">
      <c r="B85" s="1825"/>
      <c r="C85" s="248" t="s">
        <v>362</v>
      </c>
      <c r="D85" s="523">
        <v>0</v>
      </c>
      <c r="E85" s="212"/>
      <c r="F85" s="251"/>
      <c r="G85" s="258" t="e">
        <f>E85/$F$84</f>
        <v>#DIV/0!</v>
      </c>
      <c r="H85" s="250" t="e">
        <f t="shared" ref="H85:H90" si="8">E85/$E$136</f>
        <v>#DIV/0!</v>
      </c>
    </row>
    <row r="86" spans="2:8" s="242" customFormat="1" hidden="1" x14ac:dyDescent="0.2">
      <c r="B86" s="1825"/>
      <c r="C86" s="767" t="s">
        <v>384</v>
      </c>
      <c r="D86" s="523">
        <v>0</v>
      </c>
      <c r="E86" s="212"/>
      <c r="F86" s="251"/>
      <c r="G86" s="258" t="e">
        <f>E86/$F$84</f>
        <v>#DIV/0!</v>
      </c>
      <c r="H86" s="250" t="e">
        <f t="shared" si="8"/>
        <v>#DIV/0!</v>
      </c>
    </row>
    <row r="87" spans="2:8" s="242" customFormat="1" hidden="1" x14ac:dyDescent="0.2">
      <c r="B87" s="1825"/>
      <c r="C87" s="767" t="s">
        <v>436</v>
      </c>
      <c r="D87" s="523">
        <v>0</v>
      </c>
      <c r="E87" s="1281"/>
      <c r="F87" s="251"/>
      <c r="G87" s="258" t="e">
        <f t="shared" ref="G87:G91" si="9">E87/$F$84</f>
        <v>#DIV/0!</v>
      </c>
      <c r="H87" s="250" t="e">
        <f t="shared" si="8"/>
        <v>#DIV/0!</v>
      </c>
    </row>
    <row r="88" spans="2:8" s="242" customFormat="1" hidden="1" x14ac:dyDescent="0.2">
      <c r="B88" s="1825"/>
      <c r="C88" s="248" t="s">
        <v>382</v>
      </c>
      <c r="D88" s="249">
        <v>0</v>
      </c>
      <c r="E88" s="214"/>
      <c r="F88" s="257"/>
      <c r="G88" s="258" t="e">
        <f t="shared" si="9"/>
        <v>#DIV/0!</v>
      </c>
      <c r="H88" s="250" t="e">
        <f t="shared" si="8"/>
        <v>#DIV/0!</v>
      </c>
    </row>
    <row r="89" spans="2:8" s="242" customFormat="1" hidden="1" x14ac:dyDescent="0.2">
      <c r="B89" s="1825"/>
      <c r="C89" s="248" t="s">
        <v>458</v>
      </c>
      <c r="D89" s="249"/>
      <c r="E89" s="214"/>
      <c r="F89" s="257"/>
      <c r="G89" s="258" t="e">
        <f>E89/$F$84</f>
        <v>#DIV/0!</v>
      </c>
      <c r="H89" s="250" t="e">
        <f t="shared" si="8"/>
        <v>#DIV/0!</v>
      </c>
    </row>
    <row r="90" spans="2:8" s="242" customFormat="1" hidden="1" x14ac:dyDescent="0.2">
      <c r="B90" s="1825"/>
      <c r="C90" s="248" t="s">
        <v>427</v>
      </c>
      <c r="D90" s="249"/>
      <c r="E90" s="214"/>
      <c r="F90" s="257"/>
      <c r="G90" s="258" t="e">
        <f>E90/$F$84</f>
        <v>#DIV/0!</v>
      </c>
      <c r="H90" s="250" t="e">
        <f t="shared" si="8"/>
        <v>#DIV/0!</v>
      </c>
    </row>
    <row r="91" spans="2:8" s="242" customFormat="1" hidden="1" x14ac:dyDescent="0.2">
      <c r="B91" s="1825"/>
      <c r="C91" s="248" t="s">
        <v>388</v>
      </c>
      <c r="D91" s="124">
        <v>0</v>
      </c>
      <c r="E91" s="214"/>
      <c r="F91" s="257"/>
      <c r="G91" s="258" t="e">
        <f t="shared" si="9"/>
        <v>#DIV/0!</v>
      </c>
      <c r="H91" s="250" t="e">
        <f>E91/E136</f>
        <v>#DIV/0!</v>
      </c>
    </row>
    <row r="92" spans="2:8" s="242" customFormat="1" hidden="1" x14ac:dyDescent="0.2">
      <c r="B92" s="1825"/>
      <c r="C92" s="786" t="s">
        <v>1019</v>
      </c>
      <c r="D92" s="787">
        <v>0</v>
      </c>
      <c r="E92" s="788"/>
      <c r="F92" s="789"/>
      <c r="G92" s="258" t="e">
        <f>E92/$F$84</f>
        <v>#DIV/0!</v>
      </c>
      <c r="H92" s="250" t="e">
        <f>E92/$E$136</f>
        <v>#DIV/0!</v>
      </c>
    </row>
    <row r="93" spans="2:8" s="242" customFormat="1" hidden="1" x14ac:dyDescent="0.2">
      <c r="B93" s="1825"/>
      <c r="C93" s="786" t="s">
        <v>427</v>
      </c>
      <c r="D93" s="787">
        <v>0</v>
      </c>
      <c r="E93" s="788"/>
      <c r="F93" s="789"/>
      <c r="G93" s="258" t="e">
        <f>E93/$F$84</f>
        <v>#DIV/0!</v>
      </c>
      <c r="H93" s="250" t="e">
        <f>E93/E136</f>
        <v>#DIV/0!</v>
      </c>
    </row>
    <row r="94" spans="2:8" s="242" customFormat="1" hidden="1" x14ac:dyDescent="0.2">
      <c r="B94" s="834"/>
      <c r="C94" s="1168" t="s">
        <v>384</v>
      </c>
      <c r="D94" s="1169"/>
      <c r="E94" s="1170"/>
      <c r="F94" s="1171"/>
      <c r="G94" s="1166"/>
      <c r="H94" s="1167"/>
    </row>
    <row r="95" spans="2:8" s="242" customFormat="1" hidden="1" x14ac:dyDescent="0.2">
      <c r="B95" s="834"/>
      <c r="C95" s="1168" t="s">
        <v>508</v>
      </c>
      <c r="D95" s="1146"/>
      <c r="E95" s="1147"/>
      <c r="F95" s="1148"/>
      <c r="G95" s="1149"/>
      <c r="H95" s="1150"/>
    </row>
    <row r="96" spans="2:8" s="242" customFormat="1" ht="33.75" hidden="1" customHeight="1" x14ac:dyDescent="0.2">
      <c r="C96" s="58" t="s">
        <v>143</v>
      </c>
      <c r="D96" s="122">
        <f>SUM(D85:D95)</f>
        <v>0</v>
      </c>
      <c r="E96" s="215">
        <f>SUM(E85:E95)</f>
        <v>0</v>
      </c>
      <c r="F96" s="257"/>
      <c r="G96" s="120"/>
      <c r="H96" s="254"/>
    </row>
    <row r="97" spans="2:8" s="242" customFormat="1" ht="14.25" hidden="1" customHeight="1" x14ac:dyDescent="0.2">
      <c r="C97" s="58"/>
      <c r="D97" s="122"/>
      <c r="E97" s="215"/>
      <c r="F97" s="257"/>
      <c r="G97" s="120"/>
      <c r="H97" s="254"/>
    </row>
    <row r="98" spans="2:8" s="242" customFormat="1" ht="15" hidden="1" customHeight="1" x14ac:dyDescent="0.2">
      <c r="B98" s="1818" t="s">
        <v>88</v>
      </c>
      <c r="C98" s="57"/>
      <c r="D98" s="57"/>
      <c r="E98" s="57"/>
      <c r="F98" s="317"/>
      <c r="G98" s="317"/>
      <c r="H98" s="56"/>
    </row>
    <row r="99" spans="2:8" s="242" customFormat="1" ht="44.25" hidden="1" customHeight="1" x14ac:dyDescent="0.2">
      <c r="B99" s="1818"/>
      <c r="C99" s="249" t="s">
        <v>553</v>
      </c>
      <c r="D99" s="211">
        <v>0</v>
      </c>
      <c r="E99" s="212"/>
      <c r="F99" s="212"/>
      <c r="G99" s="258" t="e">
        <f>E99/F98</f>
        <v>#DIV/0!</v>
      </c>
      <c r="H99" s="250" t="e">
        <f>E99/$E$136</f>
        <v>#DIV/0!</v>
      </c>
    </row>
    <row r="100" spans="2:8" s="242" customFormat="1" ht="15" hidden="1" customHeight="1" x14ac:dyDescent="0.2">
      <c r="B100" s="1818"/>
      <c r="C100" s="249" t="s">
        <v>397</v>
      </c>
      <c r="D100" s="211"/>
      <c r="E100" s="212"/>
      <c r="F100" s="320"/>
      <c r="G100" s="258" t="e">
        <f>E100/F98</f>
        <v>#DIV/0!</v>
      </c>
      <c r="H100" s="250" t="e">
        <f>E100/$E$136</f>
        <v>#DIV/0!</v>
      </c>
    </row>
    <row r="101" spans="2:8" s="242" customFormat="1" ht="21.75" hidden="1" customHeight="1" x14ac:dyDescent="0.2">
      <c r="B101" s="1818"/>
      <c r="C101" s="249"/>
      <c r="D101" s="545"/>
      <c r="E101" s="212"/>
      <c r="F101" s="213"/>
      <c r="G101" s="258" t="e">
        <f>E101/F98</f>
        <v>#DIV/0!</v>
      </c>
      <c r="H101" s="250" t="e">
        <f>E101/$E$136</f>
        <v>#DIV/0!</v>
      </c>
    </row>
    <row r="102" spans="2:8" s="242" customFormat="1" ht="22.5" hidden="1" customHeight="1" x14ac:dyDescent="0.2">
      <c r="C102" s="58" t="s">
        <v>143</v>
      </c>
      <c r="D102" s="122">
        <f>SUM(D99:D101)</f>
        <v>0</v>
      </c>
      <c r="E102" s="215"/>
      <c r="F102" s="257"/>
      <c r="G102" s="258"/>
      <c r="H102" s="258"/>
    </row>
    <row r="103" spans="2:8" s="242" customFormat="1" ht="15" hidden="1" customHeight="1" x14ac:dyDescent="0.2">
      <c r="B103" s="1818" t="s">
        <v>140</v>
      </c>
      <c r="C103" s="57"/>
      <c r="D103" s="57"/>
      <c r="E103" s="57"/>
      <c r="F103" s="317">
        <v>121748621.277394</v>
      </c>
      <c r="G103" s="56"/>
      <c r="H103" s="247"/>
    </row>
    <row r="104" spans="2:8" s="242" customFormat="1" ht="36" hidden="1" customHeight="1" x14ac:dyDescent="0.2">
      <c r="B104" s="1818"/>
      <c r="C104" s="248" t="s">
        <v>500</v>
      </c>
      <c r="D104" s="249">
        <v>0</v>
      </c>
      <c r="E104" s="212"/>
      <c r="F104" s="251"/>
      <c r="G104" s="258">
        <f>E104/$F$103</f>
        <v>0</v>
      </c>
      <c r="H104" s="250" t="e">
        <f>E104/$E$136</f>
        <v>#DIV/0!</v>
      </c>
    </row>
    <row r="105" spans="2:8" s="242" customFormat="1" ht="15" hidden="1" customHeight="1" x14ac:dyDescent="0.2">
      <c r="B105" s="1818"/>
      <c r="C105" s="248"/>
      <c r="D105" s="249"/>
      <c r="E105" s="214"/>
      <c r="F105" s="251"/>
      <c r="G105" s="258"/>
      <c r="H105" s="258"/>
    </row>
    <row r="106" spans="2:8" s="242" customFormat="1" hidden="1" x14ac:dyDescent="0.2">
      <c r="B106" s="1818"/>
      <c r="C106" s="248"/>
      <c r="D106" s="249"/>
      <c r="E106" s="213"/>
      <c r="F106" s="251"/>
      <c r="G106" s="258"/>
      <c r="H106" s="258"/>
    </row>
    <row r="107" spans="2:8" s="242" customFormat="1" hidden="1" x14ac:dyDescent="0.2">
      <c r="C107" s="58" t="s">
        <v>143</v>
      </c>
      <c r="D107" s="122">
        <f>SUM(D104:D106)</f>
        <v>0</v>
      </c>
      <c r="E107" s="215">
        <f>SUM(E104:E106)</f>
        <v>0</v>
      </c>
      <c r="F107" s="257"/>
      <c r="G107" s="258"/>
      <c r="H107" s="258"/>
    </row>
    <row r="108" spans="2:8" s="242" customFormat="1" hidden="1" x14ac:dyDescent="0.2">
      <c r="B108" s="1818" t="s">
        <v>319</v>
      </c>
      <c r="C108" s="57"/>
      <c r="D108" s="57"/>
      <c r="E108" s="272"/>
      <c r="F108" s="55"/>
      <c r="G108" s="56"/>
      <c r="H108" s="247"/>
    </row>
    <row r="109" spans="2:8" s="242" customFormat="1" hidden="1" x14ac:dyDescent="0.2">
      <c r="B109" s="1818"/>
      <c r="C109" s="127" t="s">
        <v>520</v>
      </c>
      <c r="D109" s="124">
        <v>0</v>
      </c>
      <c r="E109" s="123"/>
      <c r="F109" s="257"/>
      <c r="G109" s="258" t="e">
        <f>E109/$F$108</f>
        <v>#DIV/0!</v>
      </c>
      <c r="H109" s="250" t="e">
        <f>E109/E136</f>
        <v>#DIV/0!</v>
      </c>
    </row>
    <row r="110" spans="2:8" s="242" customFormat="1" ht="17.25" hidden="1" customHeight="1" x14ac:dyDescent="0.2">
      <c r="B110" s="1818"/>
      <c r="C110" s="127" t="s">
        <v>362</v>
      </c>
      <c r="D110" s="124">
        <v>0</v>
      </c>
      <c r="E110" s="123"/>
      <c r="F110" s="257"/>
      <c r="G110" s="254">
        <v>0</v>
      </c>
      <c r="H110" s="254">
        <v>0</v>
      </c>
    </row>
    <row r="111" spans="2:8" s="242" customFormat="1" hidden="1" x14ac:dyDescent="0.2">
      <c r="B111" s="1818"/>
      <c r="C111" s="127"/>
      <c r="D111" s="124"/>
      <c r="E111" s="123"/>
      <c r="F111" s="257"/>
      <c r="G111" s="254">
        <v>0</v>
      </c>
      <c r="H111" s="254">
        <v>0</v>
      </c>
    </row>
    <row r="112" spans="2:8" s="242" customFormat="1" hidden="1" x14ac:dyDescent="0.2">
      <c r="C112" s="58" t="s">
        <v>143</v>
      </c>
      <c r="D112" s="122">
        <f>SUM(D109:D111)</f>
        <v>0</v>
      </c>
      <c r="E112" s="126">
        <f>SUM(E109:E111)</f>
        <v>0</v>
      </c>
      <c r="F112" s="257"/>
      <c r="G112" s="120"/>
      <c r="H112" s="254"/>
    </row>
    <row r="113" spans="2:8" s="242" customFormat="1" ht="17.25" hidden="1" customHeight="1" x14ac:dyDescent="0.2">
      <c r="C113" s="58"/>
      <c r="D113" s="122"/>
      <c r="E113" s="215"/>
      <c r="F113" s="257"/>
      <c r="G113" s="120"/>
      <c r="H113" s="254"/>
    </row>
    <row r="114" spans="2:8" s="242" customFormat="1" hidden="1" x14ac:dyDescent="0.2">
      <c r="B114" s="1818" t="s">
        <v>310</v>
      </c>
      <c r="C114" s="57"/>
      <c r="D114" s="57"/>
      <c r="E114" s="57"/>
      <c r="F114" s="55">
        <v>177768818.425093</v>
      </c>
      <c r="G114" s="56"/>
      <c r="H114" s="247"/>
    </row>
    <row r="115" spans="2:8" s="242" customFormat="1" hidden="1" x14ac:dyDescent="0.2">
      <c r="B115" s="1818"/>
      <c r="C115" s="248"/>
      <c r="D115" s="249"/>
      <c r="E115" s="213"/>
      <c r="F115" s="251"/>
      <c r="G115" s="254">
        <v>0</v>
      </c>
      <c r="H115" s="254">
        <v>0</v>
      </c>
    </row>
    <row r="116" spans="2:8" s="242" customFormat="1" hidden="1" x14ac:dyDescent="0.2">
      <c r="B116" s="273"/>
      <c r="C116" s="248"/>
      <c r="D116" s="249"/>
      <c r="E116" s="213"/>
      <c r="F116" s="251"/>
      <c r="G116" s="254">
        <v>0</v>
      </c>
      <c r="H116" s="254">
        <v>0</v>
      </c>
    </row>
    <row r="117" spans="2:8" s="242" customFormat="1" hidden="1" x14ac:dyDescent="0.2">
      <c r="B117" s="1818" t="s">
        <v>311</v>
      </c>
      <c r="C117" s="57"/>
      <c r="D117" s="57"/>
      <c r="E117" s="57"/>
      <c r="F117" s="55">
        <v>180310349.35703301</v>
      </c>
      <c r="G117" s="56"/>
      <c r="H117" s="247"/>
    </row>
    <row r="118" spans="2:8" s="242" customFormat="1" hidden="1" x14ac:dyDescent="0.2">
      <c r="B118" s="1818"/>
      <c r="C118" s="255"/>
      <c r="D118" s="249"/>
      <c r="E118" s="212"/>
      <c r="F118" s="257"/>
      <c r="G118" s="254">
        <v>0</v>
      </c>
      <c r="H118" s="254">
        <v>0</v>
      </c>
    </row>
    <row r="119" spans="2:8" s="242" customFormat="1" hidden="1" x14ac:dyDescent="0.2">
      <c r="B119" s="1818"/>
      <c r="C119" s="255"/>
      <c r="D119" s="249"/>
      <c r="E119" s="271"/>
      <c r="F119" s="257"/>
      <c r="G119" s="254">
        <v>0</v>
      </c>
      <c r="H119" s="254">
        <v>0</v>
      </c>
    </row>
    <row r="120" spans="2:8" s="242" customFormat="1" hidden="1" x14ac:dyDescent="0.2">
      <c r="C120" s="58" t="s">
        <v>143</v>
      </c>
      <c r="D120" s="122">
        <f>SUM(D118:D119)</f>
        <v>0</v>
      </c>
      <c r="E120" s="215">
        <v>0</v>
      </c>
      <c r="F120" s="257"/>
      <c r="G120" s="120"/>
      <c r="H120" s="254"/>
    </row>
    <row r="121" spans="2:8" s="242" customFormat="1" hidden="1" x14ac:dyDescent="0.2">
      <c r="B121" s="1818" t="s">
        <v>320</v>
      </c>
      <c r="C121" s="57"/>
      <c r="D121" s="57"/>
      <c r="E121" s="57"/>
      <c r="F121" s="55">
        <v>192488001.79415211</v>
      </c>
      <c r="G121" s="56"/>
      <c r="H121" s="247"/>
    </row>
    <row r="122" spans="2:8" s="242" customFormat="1" ht="30" hidden="1" x14ac:dyDescent="0.2">
      <c r="B122" s="1818"/>
      <c r="C122" s="255" t="s">
        <v>719</v>
      </c>
      <c r="D122" s="249"/>
      <c r="E122" s="212"/>
      <c r="F122" s="251"/>
      <c r="G122" s="258">
        <f>E122/$F$121</f>
        <v>0</v>
      </c>
      <c r="H122" s="250" t="e">
        <f>E122/$E$136</f>
        <v>#DIV/0!</v>
      </c>
    </row>
    <row r="123" spans="2:8" s="242" customFormat="1" hidden="1" x14ac:dyDescent="0.2">
      <c r="B123" s="1818"/>
      <c r="C123" s="255"/>
      <c r="D123" s="249"/>
      <c r="E123" s="271"/>
      <c r="F123" s="257"/>
      <c r="G123" s="254"/>
      <c r="H123" s="254"/>
    </row>
    <row r="124" spans="2:8" s="242" customFormat="1" hidden="1" x14ac:dyDescent="0.2">
      <c r="B124" s="1202"/>
      <c r="C124" s="58" t="s">
        <v>143</v>
      </c>
      <c r="D124" s="1197">
        <f>SUM(D122:D123)</f>
        <v>0</v>
      </c>
      <c r="E124" s="1198">
        <f>SUM(E122:E123)</f>
        <v>0</v>
      </c>
      <c r="F124" s="1199"/>
      <c r="G124" s="1200"/>
      <c r="H124" s="1200"/>
    </row>
    <row r="125" spans="2:8" s="242" customFormat="1" hidden="1" x14ac:dyDescent="0.2">
      <c r="B125" s="1202"/>
      <c r="C125" s="1201"/>
      <c r="D125" s="1197"/>
      <c r="E125" s="1198"/>
      <c r="F125" s="1199"/>
      <c r="G125" s="1200"/>
      <c r="H125" s="1200"/>
    </row>
    <row r="126" spans="2:8" s="242" customFormat="1" hidden="1" x14ac:dyDescent="0.2">
      <c r="B126" s="1818" t="s">
        <v>357</v>
      </c>
      <c r="C126" s="57"/>
      <c r="D126" s="57"/>
      <c r="E126" s="57"/>
      <c r="F126" s="55">
        <v>161374864.7478717</v>
      </c>
      <c r="G126" s="56"/>
      <c r="H126" s="247"/>
    </row>
    <row r="127" spans="2:8" s="242" customFormat="1" ht="28.5" hidden="1" customHeight="1" x14ac:dyDescent="0.2">
      <c r="B127" s="1818"/>
      <c r="C127" s="255" t="s">
        <v>671</v>
      </c>
      <c r="D127" s="249"/>
      <c r="E127" s="212"/>
      <c r="F127" s="257"/>
      <c r="G127" s="258">
        <f>E127/F126</f>
        <v>0</v>
      </c>
      <c r="H127" s="250" t="e">
        <f>E127/$E$136</f>
        <v>#DIV/0!</v>
      </c>
    </row>
    <row r="128" spans="2:8" s="242" customFormat="1" hidden="1" x14ac:dyDescent="0.2">
      <c r="B128" s="1818"/>
      <c r="C128" s="255"/>
      <c r="D128" s="249"/>
      <c r="E128" s="271"/>
      <c r="F128" s="257"/>
      <c r="G128" s="254"/>
      <c r="H128" s="254"/>
    </row>
    <row r="129" spans="2:8" s="242" customFormat="1" hidden="1" x14ac:dyDescent="0.2">
      <c r="C129" s="58" t="s">
        <v>143</v>
      </c>
      <c r="D129" s="122">
        <f>SUM(D127:D128)</f>
        <v>0</v>
      </c>
      <c r="E129" s="215">
        <f>SUM(E127:E128)</f>
        <v>0</v>
      </c>
      <c r="F129" s="257"/>
      <c r="G129" s="120"/>
      <c r="H129" s="254"/>
    </row>
    <row r="130" spans="2:8" s="242" customFormat="1" hidden="1" x14ac:dyDescent="0.2">
      <c r="C130" s="255"/>
      <c r="D130" s="249"/>
      <c r="E130" s="271"/>
      <c r="F130" s="257"/>
      <c r="G130" s="254"/>
      <c r="H130" s="254"/>
    </row>
    <row r="131" spans="2:8" s="242" customFormat="1" hidden="1" x14ac:dyDescent="0.2">
      <c r="B131" s="1818" t="s">
        <v>321</v>
      </c>
      <c r="C131" s="57"/>
      <c r="D131" s="57"/>
      <c r="E131" s="57"/>
      <c r="F131" s="55"/>
      <c r="G131" s="56"/>
      <c r="H131" s="247"/>
    </row>
    <row r="132" spans="2:8" s="242" customFormat="1" ht="45" hidden="1" x14ac:dyDescent="0.2">
      <c r="B132" s="1818"/>
      <c r="C132" s="255" t="s">
        <v>578</v>
      </c>
      <c r="D132" s="249">
        <v>0</v>
      </c>
      <c r="E132" s="1281"/>
      <c r="F132" s="257"/>
      <c r="G132" s="258" t="e">
        <f>E132/F131</f>
        <v>#DIV/0!</v>
      </c>
      <c r="H132" s="250" t="e">
        <f>E132/$E$136</f>
        <v>#DIV/0!</v>
      </c>
    </row>
    <row r="133" spans="2:8" s="242" customFormat="1" hidden="1" x14ac:dyDescent="0.2">
      <c r="B133" s="1818"/>
      <c r="C133" s="255"/>
      <c r="D133" s="249"/>
      <c r="E133" s="271"/>
      <c r="F133" s="257"/>
      <c r="G133" s="254">
        <v>0</v>
      </c>
      <c r="H133" s="254">
        <v>0</v>
      </c>
    </row>
    <row r="134" spans="2:8" s="242" customFormat="1" x14ac:dyDescent="0.2">
      <c r="C134" s="58" t="s">
        <v>143</v>
      </c>
      <c r="D134" s="122">
        <f>SUM(D132:D133)</f>
        <v>0</v>
      </c>
      <c r="E134" s="215"/>
      <c r="F134" s="257"/>
      <c r="G134" s="120"/>
      <c r="H134" s="254"/>
    </row>
    <row r="135" spans="2:8" s="242" customFormat="1" x14ac:dyDescent="0.2">
      <c r="C135" s="295" t="s">
        <v>29</v>
      </c>
      <c r="D135" s="296">
        <f>D20+D43+D48+D53+D58+D66+D82+D96+D102+D107+D112+D120+D134+D129+D124</f>
        <v>0</v>
      </c>
      <c r="E135" s="297">
        <f>E20+E43+E48+E53+E58+E66+E82+E96+E102+E107+E112+E120+E134+E129+E124</f>
        <v>0</v>
      </c>
      <c r="F135" s="722"/>
      <c r="G135" s="721"/>
      <c r="H135" s="262"/>
    </row>
    <row r="136" spans="2:8" s="242" customFormat="1" x14ac:dyDescent="0.2">
      <c r="C136" s="1828" t="s">
        <v>173</v>
      </c>
      <c r="D136" s="1828"/>
      <c r="E136" s="275"/>
      <c r="F136" s="264"/>
      <c r="G136" s="709"/>
      <c r="H136" s="262"/>
    </row>
  </sheetData>
  <mergeCells count="23">
    <mergeCell ref="A1:H1"/>
    <mergeCell ref="A2:H2"/>
    <mergeCell ref="A3:H3"/>
    <mergeCell ref="C136:D136"/>
    <mergeCell ref="B98:B101"/>
    <mergeCell ref="B108:B111"/>
    <mergeCell ref="B50:B52"/>
    <mergeCell ref="B55:B57"/>
    <mergeCell ref="B60:B65"/>
    <mergeCell ref="B131:B133"/>
    <mergeCell ref="B103:B106"/>
    <mergeCell ref="B117:B119"/>
    <mergeCell ref="B114:B115"/>
    <mergeCell ref="B121:B123"/>
    <mergeCell ref="A4:E4"/>
    <mergeCell ref="A5:E5"/>
    <mergeCell ref="B126:B128"/>
    <mergeCell ref="B6:H6"/>
    <mergeCell ref="B9:B19"/>
    <mergeCell ref="B45:B47"/>
    <mergeCell ref="B22:B39"/>
    <mergeCell ref="B84:B93"/>
    <mergeCell ref="B68:B81"/>
  </mergeCells>
  <printOptions horizontalCentered="1"/>
  <pageMargins left="0.70866141732283472" right="0.70866141732283472" top="0.74803149606299213" bottom="0.74803149606299213" header="0.31496062992125984" footer="0.31496062992125984"/>
  <pageSetup scale="59" fitToHeight="0" orientation="landscape" r:id="rId1"/>
  <headerFooter>
    <oddFooter>&amp;F</oddFooter>
  </headerFooter>
  <rowBreaks count="1" manualBreakCount="1">
    <brk id="67"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122"/>
  <sheetViews>
    <sheetView showGridLines="0" zoomScale="80" zoomScaleNormal="80" zoomScaleSheetLayoutView="70" zoomScalePageLayoutView="70" workbookViewId="0">
      <selection activeCell="A2" sqref="A2:K2"/>
    </sheetView>
  </sheetViews>
  <sheetFormatPr baseColWidth="10" defaultColWidth="10.7109375" defaultRowHeight="15" x14ac:dyDescent="0.2"/>
  <cols>
    <col min="1" max="1" width="14.28515625" style="1372" customWidth="1"/>
    <col min="2" max="2" width="19.42578125" style="1373" customWidth="1"/>
    <col min="3" max="3" width="17.7109375" style="1372" customWidth="1"/>
    <col min="4" max="4" width="16.42578125" style="1372" customWidth="1"/>
    <col min="5" max="5" width="17.140625" style="1372" customWidth="1"/>
    <col min="6" max="6" width="18.28515625" style="1374" customWidth="1"/>
    <col min="7" max="7" width="24" style="1374" customWidth="1"/>
    <col min="8" max="8" width="16.5703125" style="1372" customWidth="1"/>
    <col min="9" max="9" width="20.7109375" style="1372" customWidth="1"/>
    <col min="10" max="10" width="19.5703125" style="1375" customWidth="1"/>
    <col min="11" max="11" width="52.7109375" style="1376" bestFit="1" customWidth="1"/>
    <col min="12" max="12" width="21" style="1365" customWidth="1"/>
    <col min="13" max="13" width="52.7109375" style="1365" customWidth="1"/>
    <col min="14" max="16384" width="10.7109375" style="1365"/>
  </cols>
  <sheetData>
    <row r="1" spans="1:13" s="343" customFormat="1" ht="12.75" customHeight="1" x14ac:dyDescent="0.2">
      <c r="A1" s="1817" t="s">
        <v>0</v>
      </c>
      <c r="B1" s="1817"/>
      <c r="C1" s="1817"/>
      <c r="D1" s="1817"/>
      <c r="E1" s="1817"/>
      <c r="F1" s="1817"/>
      <c r="G1" s="1817"/>
      <c r="H1" s="1817"/>
      <c r="I1" s="1817"/>
      <c r="J1" s="1817"/>
      <c r="K1" s="1817"/>
      <c r="L1" s="555"/>
      <c r="M1" s="555"/>
    </row>
    <row r="2" spans="1:13" s="343" customFormat="1" ht="12.75" customHeight="1" x14ac:dyDescent="0.2">
      <c r="A2" s="1817" t="s">
        <v>437</v>
      </c>
      <c r="B2" s="1817"/>
      <c r="C2" s="1817"/>
      <c r="D2" s="1817"/>
      <c r="E2" s="1817"/>
      <c r="F2" s="1817"/>
      <c r="G2" s="1817"/>
      <c r="H2" s="1817"/>
      <c r="I2" s="1817"/>
      <c r="J2" s="1817"/>
      <c r="K2" s="1817"/>
      <c r="L2" s="555"/>
      <c r="M2" s="555"/>
    </row>
    <row r="3" spans="1:13" s="343" customFormat="1" ht="12.75" customHeight="1" x14ac:dyDescent="0.2">
      <c r="A3" s="1817" t="s">
        <v>1230</v>
      </c>
      <c r="B3" s="1817"/>
      <c r="C3" s="1817"/>
      <c r="D3" s="1817"/>
      <c r="E3" s="1817"/>
      <c r="F3" s="1817"/>
      <c r="G3" s="1817"/>
      <c r="H3" s="1817"/>
      <c r="I3" s="1817"/>
      <c r="J3" s="1817"/>
      <c r="K3" s="1817"/>
      <c r="L3" s="555"/>
      <c r="M3" s="555"/>
    </row>
    <row r="4" spans="1:13" s="343" customFormat="1" ht="11.1" customHeight="1" x14ac:dyDescent="0.2">
      <c r="A4" s="1177"/>
      <c r="B4" s="1177"/>
      <c r="C4" s="1177"/>
      <c r="D4" s="1177"/>
      <c r="E4" s="1177"/>
      <c r="F4" s="1177"/>
      <c r="G4" s="1177"/>
      <c r="H4" s="1177"/>
      <c r="I4" s="1177"/>
      <c r="J4" s="1177"/>
      <c r="K4" s="1177"/>
      <c r="L4" s="556"/>
    </row>
    <row r="5" spans="1:13" s="1570" customFormat="1" ht="43.5" customHeight="1" x14ac:dyDescent="0.2">
      <c r="A5" s="1830" t="s">
        <v>438</v>
      </c>
      <c r="B5" s="1831"/>
      <c r="C5" s="1831"/>
      <c r="D5" s="1831"/>
      <c r="E5" s="1831"/>
      <c r="F5" s="1831"/>
      <c r="G5" s="1831"/>
      <c r="H5" s="1831"/>
      <c r="I5" s="1831"/>
      <c r="J5" s="1831"/>
      <c r="K5" s="1831"/>
      <c r="L5" s="1569"/>
      <c r="M5" s="1569"/>
    </row>
    <row r="6" spans="1:13" x14ac:dyDescent="0.2">
      <c r="A6" s="1366"/>
      <c r="B6" s="1367"/>
      <c r="C6" s="1366"/>
      <c r="D6" s="1366"/>
      <c r="E6" s="1366"/>
      <c r="F6" s="1368"/>
      <c r="G6" s="1368"/>
      <c r="H6" s="1366"/>
      <c r="I6" s="1366"/>
      <c r="J6" s="1369"/>
      <c r="K6" s="1370"/>
    </row>
    <row r="7" spans="1:13" ht="63" x14ac:dyDescent="0.2">
      <c r="A7" s="1567" t="s">
        <v>585</v>
      </c>
      <c r="B7" s="1567" t="s">
        <v>693</v>
      </c>
      <c r="C7" s="1567" t="s">
        <v>62</v>
      </c>
      <c r="D7" s="1567" t="s">
        <v>1295</v>
      </c>
      <c r="E7" s="1567" t="s">
        <v>130</v>
      </c>
      <c r="F7" s="1567" t="s">
        <v>549</v>
      </c>
      <c r="G7" s="1567" t="s">
        <v>281</v>
      </c>
      <c r="H7" s="1567" t="s">
        <v>694</v>
      </c>
      <c r="I7" s="1567" t="s">
        <v>695</v>
      </c>
      <c r="J7" s="1568" t="s">
        <v>696</v>
      </c>
      <c r="K7" s="1567" t="s">
        <v>697</v>
      </c>
    </row>
    <row r="8" spans="1:13" x14ac:dyDescent="0.2">
      <c r="A8" s="1851" t="s">
        <v>705</v>
      </c>
      <c r="B8" s="1905" t="s">
        <v>730</v>
      </c>
      <c r="C8" s="1896" t="s">
        <v>531</v>
      </c>
      <c r="D8" s="1896" t="s">
        <v>1231</v>
      </c>
      <c r="E8" s="1897" t="s">
        <v>395</v>
      </c>
      <c r="F8" s="1896">
        <v>31</v>
      </c>
      <c r="G8" s="1897" t="s">
        <v>731</v>
      </c>
      <c r="H8" s="1898">
        <v>931700000</v>
      </c>
      <c r="I8" s="1898">
        <f>+H8/F8</f>
        <v>30054838.709677421</v>
      </c>
      <c r="J8" s="1543">
        <v>44935</v>
      </c>
      <c r="K8" s="1544" t="s">
        <v>699</v>
      </c>
    </row>
    <row r="9" spans="1:13" x14ac:dyDescent="0.2">
      <c r="A9" s="1851"/>
      <c r="B9" s="1905"/>
      <c r="C9" s="1896"/>
      <c r="D9" s="1896"/>
      <c r="E9" s="1897"/>
      <c r="F9" s="1896"/>
      <c r="G9" s="1897"/>
      <c r="H9" s="1898"/>
      <c r="I9" s="1898"/>
      <c r="J9" s="1543">
        <v>44950</v>
      </c>
      <c r="K9" s="1544" t="s">
        <v>700</v>
      </c>
    </row>
    <row r="10" spans="1:13" x14ac:dyDescent="0.2">
      <c r="A10" s="1851"/>
      <c r="B10" s="1905"/>
      <c r="C10" s="1896"/>
      <c r="D10" s="1896"/>
      <c r="E10" s="1897"/>
      <c r="F10" s="1896"/>
      <c r="G10" s="1897"/>
      <c r="H10" s="1898"/>
      <c r="I10" s="1898"/>
      <c r="J10" s="1543">
        <v>44950</v>
      </c>
      <c r="K10" s="1544" t="s">
        <v>701</v>
      </c>
    </row>
    <row r="11" spans="1:13" x14ac:dyDescent="0.2">
      <c r="A11" s="1851"/>
      <c r="B11" s="1905"/>
      <c r="C11" s="1896"/>
      <c r="D11" s="1896"/>
      <c r="E11" s="1897"/>
      <c r="F11" s="1896"/>
      <c r="G11" s="1897"/>
      <c r="H11" s="1898"/>
      <c r="I11" s="1898"/>
      <c r="J11" s="1543">
        <v>44973</v>
      </c>
      <c r="K11" s="1544" t="s">
        <v>706</v>
      </c>
    </row>
    <row r="12" spans="1:13" x14ac:dyDescent="0.2">
      <c r="A12" s="1851"/>
      <c r="B12" s="1905"/>
      <c r="C12" s="1896"/>
      <c r="D12" s="1896"/>
      <c r="E12" s="1897"/>
      <c r="F12" s="1896"/>
      <c r="G12" s="1897"/>
      <c r="H12" s="1898"/>
      <c r="I12" s="1898"/>
      <c r="J12" s="1543">
        <v>44994</v>
      </c>
      <c r="K12" s="1544" t="s">
        <v>703</v>
      </c>
    </row>
    <row r="13" spans="1:13" x14ac:dyDescent="0.2">
      <c r="A13" s="1851"/>
      <c r="B13" s="1905"/>
      <c r="C13" s="1896"/>
      <c r="D13" s="1896"/>
      <c r="E13" s="1897"/>
      <c r="F13" s="1896"/>
      <c r="G13" s="1897"/>
      <c r="H13" s="1898"/>
      <c r="I13" s="1898"/>
      <c r="J13" s="1543">
        <v>45042</v>
      </c>
      <c r="K13" s="1544" t="s">
        <v>782</v>
      </c>
    </row>
    <row r="14" spans="1:13" x14ac:dyDescent="0.2">
      <c r="A14" s="1851"/>
      <c r="B14" s="1905"/>
      <c r="C14" s="1896"/>
      <c r="D14" s="1896"/>
      <c r="E14" s="1897"/>
      <c r="F14" s="1896"/>
      <c r="G14" s="1897"/>
      <c r="H14" s="1898"/>
      <c r="I14" s="1898"/>
      <c r="J14" s="1543">
        <v>45042</v>
      </c>
      <c r="K14" s="1544" t="s">
        <v>703</v>
      </c>
    </row>
    <row r="15" spans="1:13" x14ac:dyDescent="0.2">
      <c r="A15" s="1851"/>
      <c r="B15" s="1905"/>
      <c r="C15" s="1896"/>
      <c r="D15" s="1896"/>
      <c r="E15" s="1897"/>
      <c r="F15" s="1896"/>
      <c r="G15" s="1897"/>
      <c r="H15" s="1898"/>
      <c r="I15" s="1898"/>
      <c r="J15" s="1543">
        <v>45069</v>
      </c>
      <c r="K15" s="1544" t="s">
        <v>738</v>
      </c>
    </row>
    <row r="16" spans="1:13" x14ac:dyDescent="0.2">
      <c r="A16" s="1851"/>
      <c r="B16" s="1905"/>
      <c r="C16" s="1896"/>
      <c r="D16" s="1896"/>
      <c r="E16" s="1897"/>
      <c r="F16" s="1896"/>
      <c r="G16" s="1897"/>
      <c r="H16" s="1898"/>
      <c r="I16" s="1898"/>
      <c r="J16" s="1543">
        <v>45082</v>
      </c>
      <c r="K16" s="1544" t="s">
        <v>739</v>
      </c>
    </row>
    <row r="17" spans="1:11" x14ac:dyDescent="0.2">
      <c r="A17" s="1851"/>
      <c r="B17" s="1905"/>
      <c r="C17" s="1896"/>
      <c r="D17" s="1896"/>
      <c r="E17" s="1897"/>
      <c r="F17" s="1896"/>
      <c r="G17" s="1897"/>
      <c r="H17" s="1898"/>
      <c r="I17" s="1898"/>
      <c r="J17" s="1543">
        <v>45114</v>
      </c>
      <c r="K17" s="1544" t="s">
        <v>817</v>
      </c>
    </row>
    <row r="18" spans="1:11" x14ac:dyDescent="0.2">
      <c r="A18" s="1851"/>
      <c r="B18" s="1905"/>
      <c r="C18" s="1896"/>
      <c r="D18" s="1896"/>
      <c r="E18" s="1897"/>
      <c r="F18" s="1896"/>
      <c r="G18" s="1897"/>
      <c r="H18" s="1898"/>
      <c r="I18" s="1898"/>
      <c r="J18" s="1543">
        <v>45155</v>
      </c>
      <c r="K18" s="1544" t="s">
        <v>782</v>
      </c>
    </row>
    <row r="19" spans="1:11" x14ac:dyDescent="0.2">
      <c r="A19" s="1851"/>
      <c r="B19" s="1905"/>
      <c r="C19" s="1896"/>
      <c r="D19" s="1896"/>
      <c r="E19" s="1897"/>
      <c r="F19" s="1896"/>
      <c r="G19" s="1897"/>
      <c r="H19" s="1898"/>
      <c r="I19" s="1898"/>
      <c r="J19" s="1543">
        <v>45204</v>
      </c>
      <c r="K19" s="1544" t="s">
        <v>947</v>
      </c>
    </row>
    <row r="20" spans="1:11" x14ac:dyDescent="0.2">
      <c r="A20" s="1851"/>
      <c r="B20" s="1905"/>
      <c r="C20" s="1896"/>
      <c r="D20" s="1896"/>
      <c r="E20" s="1897"/>
      <c r="F20" s="1896"/>
      <c r="G20" s="1897"/>
      <c r="H20" s="1898"/>
      <c r="I20" s="1898"/>
      <c r="J20" s="1543">
        <v>45211</v>
      </c>
      <c r="K20" s="1544" t="s">
        <v>948</v>
      </c>
    </row>
    <row r="21" spans="1:11" x14ac:dyDescent="0.2">
      <c r="A21" s="1851"/>
      <c r="B21" s="1905"/>
      <c r="C21" s="1896"/>
      <c r="D21" s="1896"/>
      <c r="E21" s="1897"/>
      <c r="F21" s="1896"/>
      <c r="G21" s="1897"/>
      <c r="H21" s="1898"/>
      <c r="I21" s="1898"/>
      <c r="J21" s="1543">
        <v>45216</v>
      </c>
      <c r="K21" s="1544" t="s">
        <v>976</v>
      </c>
    </row>
    <row r="22" spans="1:11" x14ac:dyDescent="0.2">
      <c r="A22" s="1851"/>
      <c r="B22" s="1905"/>
      <c r="C22" s="1896"/>
      <c r="D22" s="1896"/>
      <c r="E22" s="1897"/>
      <c r="F22" s="1896"/>
      <c r="G22" s="1897"/>
      <c r="H22" s="1898"/>
      <c r="I22" s="1898"/>
      <c r="J22" s="1543">
        <v>45226</v>
      </c>
      <c r="K22" s="1544" t="s">
        <v>977</v>
      </c>
    </row>
    <row r="23" spans="1:11" x14ac:dyDescent="0.2">
      <c r="A23" s="1851"/>
      <c r="B23" s="1905"/>
      <c r="C23" s="1896"/>
      <c r="D23" s="1896"/>
      <c r="E23" s="1897"/>
      <c r="F23" s="1896"/>
      <c r="G23" s="1897"/>
      <c r="H23" s="1898"/>
      <c r="I23" s="1898"/>
      <c r="J23" s="1543">
        <v>45226</v>
      </c>
      <c r="K23" s="1544" t="s">
        <v>715</v>
      </c>
    </row>
    <row r="24" spans="1:11" x14ac:dyDescent="0.2">
      <c r="A24" s="1851"/>
      <c r="B24" s="1905"/>
      <c r="C24" s="1896"/>
      <c r="D24" s="1896"/>
      <c r="E24" s="1897"/>
      <c r="F24" s="1896"/>
      <c r="G24" s="1897"/>
      <c r="H24" s="1898"/>
      <c r="I24" s="1898"/>
      <c r="J24" s="1543">
        <v>45394</v>
      </c>
      <c r="K24" s="1544" t="s">
        <v>703</v>
      </c>
    </row>
    <row r="25" spans="1:11" x14ac:dyDescent="0.2">
      <c r="A25" s="1851"/>
      <c r="B25" s="1905"/>
      <c r="C25" s="1896"/>
      <c r="D25" s="1896"/>
      <c r="E25" s="1897"/>
      <c r="F25" s="1896"/>
      <c r="G25" s="1897"/>
      <c r="H25" s="1898"/>
      <c r="I25" s="1898"/>
      <c r="J25" s="1543">
        <v>45426</v>
      </c>
      <c r="K25" s="1544" t="s">
        <v>1232</v>
      </c>
    </row>
    <row r="26" spans="1:11" x14ac:dyDescent="0.2">
      <c r="A26" s="1851"/>
      <c r="B26" s="1905"/>
      <c r="C26" s="1896"/>
      <c r="D26" s="1896"/>
      <c r="E26" s="1897"/>
      <c r="F26" s="1896"/>
      <c r="G26" s="1897"/>
      <c r="H26" s="1898"/>
      <c r="I26" s="1898"/>
      <c r="J26" s="1543">
        <v>45476</v>
      </c>
      <c r="K26" s="1544" t="s">
        <v>1233</v>
      </c>
    </row>
    <row r="27" spans="1:11" x14ac:dyDescent="0.2">
      <c r="A27" s="1851"/>
      <c r="B27" s="1905"/>
      <c r="C27" s="1896"/>
      <c r="D27" s="1896"/>
      <c r="E27" s="1897"/>
      <c r="F27" s="1896"/>
      <c r="G27" s="1897"/>
      <c r="H27" s="1898"/>
      <c r="I27" s="1898"/>
      <c r="J27" s="1543">
        <v>45483</v>
      </c>
      <c r="K27" s="1545" t="s">
        <v>1234</v>
      </c>
    </row>
    <row r="28" spans="1:11" x14ac:dyDescent="0.2">
      <c r="A28" s="1851"/>
      <c r="B28" s="1905"/>
      <c r="C28" s="1896"/>
      <c r="D28" s="1896"/>
      <c r="E28" s="1897"/>
      <c r="F28" s="1896"/>
      <c r="G28" s="1897"/>
      <c r="H28" s="1898"/>
      <c r="I28" s="1898"/>
      <c r="J28" s="1543">
        <v>45534</v>
      </c>
      <c r="K28" s="1546" t="s">
        <v>1235</v>
      </c>
    </row>
    <row r="29" spans="1:11" x14ac:dyDescent="0.2">
      <c r="A29" s="1851"/>
      <c r="B29" s="1905"/>
      <c r="C29" s="1896"/>
      <c r="D29" s="1896"/>
      <c r="E29" s="1897"/>
      <c r="F29" s="1896"/>
      <c r="G29" s="1897"/>
      <c r="H29" s="1898"/>
      <c r="I29" s="1898"/>
      <c r="J29" s="1543">
        <v>45559</v>
      </c>
      <c r="K29" s="1546" t="s">
        <v>1236</v>
      </c>
    </row>
    <row r="30" spans="1:11" x14ac:dyDescent="0.2">
      <c r="A30" s="1851"/>
      <c r="B30" s="1905"/>
      <c r="C30" s="1896"/>
      <c r="D30" s="1896"/>
      <c r="E30" s="1897"/>
      <c r="F30" s="1896"/>
      <c r="G30" s="1897"/>
      <c r="H30" s="1898"/>
      <c r="I30" s="1898"/>
      <c r="J30" s="1543">
        <v>45602</v>
      </c>
      <c r="K30" s="1546" t="s">
        <v>1235</v>
      </c>
    </row>
    <row r="31" spans="1:11" x14ac:dyDescent="0.2">
      <c r="A31" s="1851"/>
      <c r="B31" s="1905"/>
      <c r="C31" s="1896"/>
      <c r="D31" s="1896"/>
      <c r="E31" s="1897"/>
      <c r="F31" s="1896"/>
      <c r="G31" s="1897"/>
      <c r="H31" s="1898"/>
      <c r="I31" s="1898"/>
      <c r="J31" s="1543">
        <v>46021</v>
      </c>
      <c r="K31" s="1544" t="s">
        <v>703</v>
      </c>
    </row>
    <row r="32" spans="1:11" x14ac:dyDescent="0.2">
      <c r="A32" s="1851"/>
      <c r="B32" s="1905"/>
      <c r="C32" s="1896"/>
      <c r="D32" s="1896"/>
      <c r="E32" s="1897"/>
      <c r="F32" s="1896"/>
      <c r="G32" s="1897"/>
      <c r="H32" s="1898"/>
      <c r="I32" s="1898"/>
      <c r="J32" s="1543">
        <v>45685</v>
      </c>
      <c r="K32" s="1547" t="s">
        <v>1237</v>
      </c>
    </row>
    <row r="33" spans="1:11" x14ac:dyDescent="0.25">
      <c r="A33" s="1906" t="s">
        <v>705</v>
      </c>
      <c r="B33" s="1906" t="s">
        <v>708</v>
      </c>
      <c r="C33" s="1874" t="s">
        <v>182</v>
      </c>
      <c r="D33" s="1874" t="s">
        <v>1238</v>
      </c>
      <c r="E33" s="1874" t="s">
        <v>395</v>
      </c>
      <c r="F33" s="1874">
        <v>25</v>
      </c>
      <c r="G33" s="1874" t="s">
        <v>1030</v>
      </c>
      <c r="H33" s="1899">
        <v>503000000</v>
      </c>
      <c r="I33" s="1899">
        <f>H33/F33</f>
        <v>20120000</v>
      </c>
      <c r="J33" s="1548">
        <v>45323</v>
      </c>
      <c r="K33" s="1549" t="s">
        <v>699</v>
      </c>
    </row>
    <row r="34" spans="1:11" x14ac:dyDescent="0.25">
      <c r="A34" s="1906"/>
      <c r="B34" s="1906"/>
      <c r="C34" s="1874"/>
      <c r="D34" s="1874"/>
      <c r="E34" s="1874"/>
      <c r="F34" s="1874"/>
      <c r="G34" s="1874"/>
      <c r="H34" s="1899"/>
      <c r="I34" s="1899"/>
      <c r="J34" s="1548">
        <v>45323</v>
      </c>
      <c r="K34" s="1549" t="s">
        <v>701</v>
      </c>
    </row>
    <row r="35" spans="1:11" x14ac:dyDescent="0.25">
      <c r="A35" s="1906"/>
      <c r="B35" s="1906"/>
      <c r="C35" s="1874"/>
      <c r="D35" s="1874"/>
      <c r="E35" s="1874"/>
      <c r="F35" s="1874"/>
      <c r="G35" s="1874"/>
      <c r="H35" s="1899"/>
      <c r="I35" s="1899"/>
      <c r="J35" s="1548">
        <v>45330</v>
      </c>
      <c r="K35" s="1549" t="s">
        <v>706</v>
      </c>
    </row>
    <row r="36" spans="1:11" x14ac:dyDescent="0.25">
      <c r="A36" s="1906"/>
      <c r="B36" s="1906"/>
      <c r="C36" s="1874"/>
      <c r="D36" s="1874"/>
      <c r="E36" s="1874"/>
      <c r="F36" s="1874"/>
      <c r="G36" s="1874"/>
      <c r="H36" s="1899"/>
      <c r="I36" s="1899"/>
      <c r="J36" s="1548">
        <v>45386</v>
      </c>
      <c r="K36" s="1549" t="s">
        <v>1239</v>
      </c>
    </row>
    <row r="37" spans="1:11" x14ac:dyDescent="0.25">
      <c r="A37" s="1906"/>
      <c r="B37" s="1906"/>
      <c r="C37" s="1874"/>
      <c r="D37" s="1874"/>
      <c r="E37" s="1874"/>
      <c r="F37" s="1874"/>
      <c r="G37" s="1874"/>
      <c r="H37" s="1899"/>
      <c r="I37" s="1899"/>
      <c r="J37" s="1548">
        <v>45404</v>
      </c>
      <c r="K37" s="1549" t="s">
        <v>1240</v>
      </c>
    </row>
    <row r="38" spans="1:11" x14ac:dyDescent="0.25">
      <c r="A38" s="1906"/>
      <c r="B38" s="1906"/>
      <c r="C38" s="1874"/>
      <c r="D38" s="1874"/>
      <c r="E38" s="1874"/>
      <c r="F38" s="1874"/>
      <c r="G38" s="1874"/>
      <c r="H38" s="1899"/>
      <c r="I38" s="1899"/>
      <c r="J38" s="1550">
        <v>45448</v>
      </c>
      <c r="K38" s="1551" t="s">
        <v>1232</v>
      </c>
    </row>
    <row r="39" spans="1:11" x14ac:dyDescent="0.25">
      <c r="A39" s="1906"/>
      <c r="B39" s="1906"/>
      <c r="C39" s="1874"/>
      <c r="D39" s="1874"/>
      <c r="E39" s="1874"/>
      <c r="F39" s="1874"/>
      <c r="G39" s="1874"/>
      <c r="H39" s="1899"/>
      <c r="I39" s="1899"/>
      <c r="J39" s="1548">
        <v>45386</v>
      </c>
      <c r="K39" s="1549" t="s">
        <v>1239</v>
      </c>
    </row>
    <row r="40" spans="1:11" x14ac:dyDescent="0.25">
      <c r="A40" s="1906"/>
      <c r="B40" s="1906"/>
      <c r="C40" s="1874"/>
      <c r="D40" s="1874"/>
      <c r="E40" s="1874"/>
      <c r="F40" s="1874"/>
      <c r="G40" s="1874"/>
      <c r="H40" s="1899"/>
      <c r="I40" s="1899"/>
      <c r="J40" s="1548">
        <v>45510</v>
      </c>
      <c r="K40" s="1549" t="s">
        <v>702</v>
      </c>
    </row>
    <row r="41" spans="1:11" x14ac:dyDescent="0.25">
      <c r="A41" s="1906"/>
      <c r="B41" s="1906"/>
      <c r="C41" s="1874"/>
      <c r="D41" s="1874"/>
      <c r="E41" s="1874"/>
      <c r="F41" s="1874"/>
      <c r="G41" s="1874"/>
      <c r="H41" s="1899"/>
      <c r="I41" s="1899"/>
      <c r="J41" s="1548">
        <v>45518</v>
      </c>
      <c r="K41" s="1549" t="s">
        <v>1241</v>
      </c>
    </row>
    <row r="42" spans="1:11" x14ac:dyDescent="0.25">
      <c r="A42" s="1906"/>
      <c r="B42" s="1906"/>
      <c r="C42" s="1874"/>
      <c r="D42" s="1874"/>
      <c r="E42" s="1874"/>
      <c r="F42" s="1874"/>
      <c r="G42" s="1874"/>
      <c r="H42" s="1899"/>
      <c r="I42" s="1899"/>
      <c r="J42" s="1548">
        <v>45556</v>
      </c>
      <c r="K42" s="1549" t="s">
        <v>1236</v>
      </c>
    </row>
    <row r="43" spans="1:11" x14ac:dyDescent="0.25">
      <c r="A43" s="1906"/>
      <c r="B43" s="1906"/>
      <c r="C43" s="1874"/>
      <c r="D43" s="1874"/>
      <c r="E43" s="1874"/>
      <c r="F43" s="1874"/>
      <c r="G43" s="1874"/>
      <c r="H43" s="1899"/>
      <c r="I43" s="1899"/>
      <c r="J43" s="1548">
        <v>45565</v>
      </c>
      <c r="K43" s="1549" t="s">
        <v>1241</v>
      </c>
    </row>
    <row r="44" spans="1:11" x14ac:dyDescent="0.25">
      <c r="A44" s="1906"/>
      <c r="B44" s="1906"/>
      <c r="C44" s="1874"/>
      <c r="D44" s="1874"/>
      <c r="E44" s="1874"/>
      <c r="F44" s="1874"/>
      <c r="G44" s="1874"/>
      <c r="H44" s="1899"/>
      <c r="I44" s="1899"/>
      <c r="J44" s="1548">
        <v>45595</v>
      </c>
      <c r="K44" s="1549" t="s">
        <v>1236</v>
      </c>
    </row>
    <row r="45" spans="1:11" x14ac:dyDescent="0.2">
      <c r="A45" s="1906"/>
      <c r="B45" s="1906"/>
      <c r="C45" s="1874"/>
      <c r="D45" s="1874"/>
      <c r="E45" s="1874"/>
      <c r="F45" s="1874"/>
      <c r="G45" s="1874"/>
      <c r="H45" s="1899"/>
      <c r="I45" s="1899"/>
      <c r="J45" s="1552">
        <v>45625</v>
      </c>
      <c r="K45" s="1553" t="s">
        <v>1242</v>
      </c>
    </row>
    <row r="46" spans="1:11" x14ac:dyDescent="0.2">
      <c r="A46" s="1906"/>
      <c r="B46" s="1906"/>
      <c r="C46" s="1874"/>
      <c r="D46" s="1874"/>
      <c r="E46" s="1874"/>
      <c r="F46" s="1874"/>
      <c r="G46" s="1874"/>
      <c r="H46" s="1899"/>
      <c r="I46" s="1899"/>
      <c r="J46" s="1552">
        <v>45656</v>
      </c>
      <c r="K46" s="1549" t="s">
        <v>1235</v>
      </c>
    </row>
    <row r="47" spans="1:11" x14ac:dyDescent="0.2">
      <c r="A47" s="1906"/>
      <c r="B47" s="1906"/>
      <c r="C47" s="1874"/>
      <c r="D47" s="1874"/>
      <c r="E47" s="1874"/>
      <c r="F47" s="1874"/>
      <c r="G47" s="1874"/>
      <c r="H47" s="1899"/>
      <c r="I47" s="1899"/>
      <c r="J47" s="1552">
        <v>45688</v>
      </c>
      <c r="K47" s="1549" t="s">
        <v>1241</v>
      </c>
    </row>
    <row r="48" spans="1:11" x14ac:dyDescent="0.2">
      <c r="A48" s="1871" t="s">
        <v>1243</v>
      </c>
      <c r="B48" s="1840" t="s">
        <v>1244</v>
      </c>
      <c r="C48" s="1842" t="s">
        <v>139</v>
      </c>
      <c r="D48" s="1842" t="s">
        <v>558</v>
      </c>
      <c r="E48" s="1844" t="s">
        <v>539</v>
      </c>
      <c r="F48" s="1842">
        <v>31</v>
      </c>
      <c r="G48" s="1842" t="s">
        <v>537</v>
      </c>
      <c r="H48" s="1902">
        <v>996103552.41999996</v>
      </c>
      <c r="I48" s="1844">
        <f>+H48/F48</f>
        <v>32132372.658709675</v>
      </c>
      <c r="J48" s="1554">
        <v>45436</v>
      </c>
      <c r="K48" s="1546" t="s">
        <v>699</v>
      </c>
    </row>
    <row r="49" spans="1:11" x14ac:dyDescent="0.2">
      <c r="A49" s="1872"/>
      <c r="B49" s="1900"/>
      <c r="C49" s="1878"/>
      <c r="D49" s="1878"/>
      <c r="E49" s="1901"/>
      <c r="F49" s="1878"/>
      <c r="G49" s="1878"/>
      <c r="H49" s="1903"/>
      <c r="I49" s="1901"/>
      <c r="J49" s="1554">
        <v>45439</v>
      </c>
      <c r="K49" s="1546" t="s">
        <v>701</v>
      </c>
    </row>
    <row r="50" spans="1:11" x14ac:dyDescent="0.2">
      <c r="A50" s="1872"/>
      <c r="B50" s="1900"/>
      <c r="C50" s="1878"/>
      <c r="D50" s="1878"/>
      <c r="E50" s="1901"/>
      <c r="F50" s="1878"/>
      <c r="G50" s="1878"/>
      <c r="H50" s="1903"/>
      <c r="I50" s="1901"/>
      <c r="J50" s="1554">
        <v>45471</v>
      </c>
      <c r="K50" s="1544" t="s">
        <v>706</v>
      </c>
    </row>
    <row r="51" spans="1:11" x14ac:dyDescent="0.2">
      <c r="A51" s="1872"/>
      <c r="B51" s="1900"/>
      <c r="C51" s="1878"/>
      <c r="D51" s="1878"/>
      <c r="E51" s="1901"/>
      <c r="F51" s="1878"/>
      <c r="G51" s="1878"/>
      <c r="H51" s="1903"/>
      <c r="I51" s="1901"/>
      <c r="J51" s="1555">
        <v>45503</v>
      </c>
      <c r="K51" s="1556" t="s">
        <v>703</v>
      </c>
    </row>
    <row r="52" spans="1:11" x14ac:dyDescent="0.2">
      <c r="A52" s="1872"/>
      <c r="B52" s="1900"/>
      <c r="C52" s="1878"/>
      <c r="D52" s="1878"/>
      <c r="E52" s="1901"/>
      <c r="F52" s="1878"/>
      <c r="G52" s="1878"/>
      <c r="H52" s="1903"/>
      <c r="I52" s="1901"/>
      <c r="J52" s="1555">
        <v>45525</v>
      </c>
      <c r="K52" s="1556" t="s">
        <v>1245</v>
      </c>
    </row>
    <row r="53" spans="1:11" x14ac:dyDescent="0.2">
      <c r="A53" s="1872"/>
      <c r="B53" s="1900"/>
      <c r="C53" s="1878"/>
      <c r="D53" s="1878"/>
      <c r="E53" s="1901"/>
      <c r="F53" s="1878"/>
      <c r="G53" s="1878"/>
      <c r="H53" s="1903"/>
      <c r="I53" s="1901"/>
      <c r="J53" s="1555">
        <v>45531</v>
      </c>
      <c r="K53" s="1546" t="s">
        <v>1236</v>
      </c>
    </row>
    <row r="54" spans="1:11" x14ac:dyDescent="0.2">
      <c r="A54" s="1872"/>
      <c r="B54" s="1900"/>
      <c r="C54" s="1878"/>
      <c r="D54" s="1878"/>
      <c r="E54" s="1901"/>
      <c r="F54" s="1878"/>
      <c r="G54" s="1878"/>
      <c r="H54" s="1903"/>
      <c r="I54" s="1901"/>
      <c r="J54" s="1555">
        <v>45551</v>
      </c>
      <c r="K54" s="1545" t="s">
        <v>1246</v>
      </c>
    </row>
    <row r="55" spans="1:11" x14ac:dyDescent="0.2">
      <c r="A55" s="1873"/>
      <c r="B55" s="1841"/>
      <c r="C55" s="1843"/>
      <c r="D55" s="1843"/>
      <c r="E55" s="1845"/>
      <c r="F55" s="1843"/>
      <c r="G55" s="1843"/>
      <c r="H55" s="1904"/>
      <c r="I55" s="1845"/>
      <c r="J55" s="1555">
        <v>45601</v>
      </c>
      <c r="K55" s="1545" t="s">
        <v>1247</v>
      </c>
    </row>
    <row r="56" spans="1:11" x14ac:dyDescent="0.2">
      <c r="A56" s="1906" t="s">
        <v>707</v>
      </c>
      <c r="B56" s="1832" t="s">
        <v>1248</v>
      </c>
      <c r="C56" s="1887" t="s">
        <v>304</v>
      </c>
      <c r="D56" s="1890" t="s">
        <v>1249</v>
      </c>
      <c r="E56" s="1890" t="s">
        <v>395</v>
      </c>
      <c r="F56" s="1887">
        <v>32</v>
      </c>
      <c r="G56" s="1890" t="s">
        <v>1250</v>
      </c>
      <c r="H56" s="1893">
        <v>863271462.35000002</v>
      </c>
      <c r="I56" s="1915">
        <f>SUM(H56/F56)</f>
        <v>26977233.198437501</v>
      </c>
      <c r="J56" s="1559">
        <v>45531</v>
      </c>
      <c r="K56" s="1549" t="s">
        <v>1251</v>
      </c>
    </row>
    <row r="57" spans="1:11" x14ac:dyDescent="0.2">
      <c r="A57" s="1906"/>
      <c r="B57" s="1832"/>
      <c r="C57" s="1888"/>
      <c r="D57" s="1891"/>
      <c r="E57" s="1891"/>
      <c r="F57" s="1888"/>
      <c r="G57" s="1891"/>
      <c r="H57" s="1894"/>
      <c r="I57" s="1915"/>
      <c r="J57" s="1559">
        <v>45533</v>
      </c>
      <c r="K57" s="1549" t="s">
        <v>701</v>
      </c>
    </row>
    <row r="58" spans="1:11" x14ac:dyDescent="0.2">
      <c r="A58" s="1906"/>
      <c r="B58" s="1832"/>
      <c r="C58" s="1888"/>
      <c r="D58" s="1891"/>
      <c r="E58" s="1891"/>
      <c r="F58" s="1888"/>
      <c r="G58" s="1891"/>
      <c r="H58" s="1894"/>
      <c r="I58" s="1915"/>
      <c r="J58" s="1916">
        <v>45602</v>
      </c>
      <c r="K58" s="1918" t="s">
        <v>706</v>
      </c>
    </row>
    <row r="59" spans="1:11" ht="7.5" customHeight="1" x14ac:dyDescent="0.2">
      <c r="A59" s="1906"/>
      <c r="B59" s="1832"/>
      <c r="C59" s="1889"/>
      <c r="D59" s="1892"/>
      <c r="E59" s="1892"/>
      <c r="F59" s="1889"/>
      <c r="G59" s="1892"/>
      <c r="H59" s="1895"/>
      <c r="I59" s="1915"/>
      <c r="J59" s="1917"/>
      <c r="K59" s="1919"/>
    </row>
    <row r="60" spans="1:11" x14ac:dyDescent="0.2">
      <c r="A60" s="1907" t="s">
        <v>698</v>
      </c>
      <c r="B60" s="1840" t="s">
        <v>1252</v>
      </c>
      <c r="C60" s="1842" t="s">
        <v>139</v>
      </c>
      <c r="D60" s="1875" t="s">
        <v>1253</v>
      </c>
      <c r="E60" s="1875" t="s">
        <v>539</v>
      </c>
      <c r="F60" s="1842">
        <v>117</v>
      </c>
      <c r="G60" s="1879" t="s">
        <v>1254</v>
      </c>
      <c r="H60" s="1880">
        <v>3702109660.8200002</v>
      </c>
      <c r="I60" s="1880">
        <f>SUM(H60/F60)</f>
        <v>31641962.912991453</v>
      </c>
      <c r="J60" s="1560">
        <v>45551</v>
      </c>
      <c r="K60" s="1546" t="s">
        <v>701</v>
      </c>
    </row>
    <row r="61" spans="1:11" x14ac:dyDescent="0.2">
      <c r="A61" s="1908"/>
      <c r="B61" s="1900"/>
      <c r="C61" s="1878"/>
      <c r="D61" s="1876"/>
      <c r="E61" s="1876"/>
      <c r="F61" s="1878"/>
      <c r="G61" s="1879"/>
      <c r="H61" s="1881"/>
      <c r="I61" s="1881"/>
      <c r="J61" s="1560">
        <v>45565</v>
      </c>
      <c r="K61" s="1546" t="s">
        <v>706</v>
      </c>
    </row>
    <row r="62" spans="1:11" x14ac:dyDescent="0.2">
      <c r="A62" s="1908"/>
      <c r="B62" s="1900"/>
      <c r="C62" s="1878"/>
      <c r="D62" s="1876"/>
      <c r="E62" s="1876"/>
      <c r="F62" s="1878"/>
      <c r="G62" s="1879"/>
      <c r="H62" s="1881"/>
      <c r="I62" s="1881"/>
      <c r="J62" s="1560">
        <v>45608</v>
      </c>
      <c r="K62" s="1545" t="s">
        <v>1255</v>
      </c>
    </row>
    <row r="63" spans="1:11" x14ac:dyDescent="0.2">
      <c r="A63" s="1908"/>
      <c r="B63" s="1900"/>
      <c r="C63" s="1878"/>
      <c r="D63" s="1876"/>
      <c r="E63" s="1876"/>
      <c r="F63" s="1878"/>
      <c r="G63" s="1879"/>
      <c r="H63" s="1881"/>
      <c r="I63" s="1881"/>
      <c r="J63" s="1560">
        <v>45693</v>
      </c>
      <c r="K63" s="1545" t="s">
        <v>1256</v>
      </c>
    </row>
    <row r="64" spans="1:11" x14ac:dyDescent="0.2">
      <c r="A64" s="1742"/>
      <c r="B64" s="1841"/>
      <c r="C64" s="1843"/>
      <c r="D64" s="1877"/>
      <c r="E64" s="1877"/>
      <c r="F64" s="1843"/>
      <c r="G64" s="1879"/>
      <c r="H64" s="1882"/>
      <c r="I64" s="1882"/>
      <c r="J64" s="1560">
        <v>45695</v>
      </c>
      <c r="K64" s="1545" t="s">
        <v>1257</v>
      </c>
    </row>
    <row r="65" spans="1:11" x14ac:dyDescent="0.2">
      <c r="A65" s="1883" t="s">
        <v>698</v>
      </c>
      <c r="B65" s="1833" t="s">
        <v>1258</v>
      </c>
      <c r="C65" s="1887" t="s">
        <v>139</v>
      </c>
      <c r="D65" s="1890" t="s">
        <v>1259</v>
      </c>
      <c r="E65" s="1890" t="s">
        <v>539</v>
      </c>
      <c r="F65" s="1887">
        <v>180</v>
      </c>
      <c r="G65" s="1874" t="s">
        <v>1260</v>
      </c>
      <c r="H65" s="1893">
        <v>5291705500.3400002</v>
      </c>
      <c r="I65" s="1893">
        <f>SUM(H65/F65)</f>
        <v>29398363.890777778</v>
      </c>
      <c r="J65" s="1559">
        <v>45551</v>
      </c>
      <c r="K65" s="1549" t="s">
        <v>701</v>
      </c>
    </row>
    <row r="66" spans="1:11" x14ac:dyDescent="0.2">
      <c r="A66" s="1884"/>
      <c r="B66" s="1886"/>
      <c r="C66" s="1888"/>
      <c r="D66" s="1891"/>
      <c r="E66" s="1891"/>
      <c r="F66" s="1888"/>
      <c r="G66" s="1874"/>
      <c r="H66" s="1894"/>
      <c r="I66" s="1894"/>
      <c r="J66" s="1559">
        <v>45565</v>
      </c>
      <c r="K66" s="1549" t="s">
        <v>706</v>
      </c>
    </row>
    <row r="67" spans="1:11" x14ac:dyDescent="0.2">
      <c r="A67" s="1884"/>
      <c r="B67" s="1886"/>
      <c r="C67" s="1888"/>
      <c r="D67" s="1891"/>
      <c r="E67" s="1891"/>
      <c r="F67" s="1888"/>
      <c r="G67" s="1874"/>
      <c r="H67" s="1894"/>
      <c r="I67" s="1894"/>
      <c r="J67" s="1559">
        <v>45576</v>
      </c>
      <c r="K67" s="1549" t="s">
        <v>1241</v>
      </c>
    </row>
    <row r="68" spans="1:11" x14ac:dyDescent="0.2">
      <c r="A68" s="1884"/>
      <c r="B68" s="1886"/>
      <c r="C68" s="1888"/>
      <c r="D68" s="1891"/>
      <c r="E68" s="1891"/>
      <c r="F68" s="1888"/>
      <c r="G68" s="1874"/>
      <c r="H68" s="1894"/>
      <c r="I68" s="1894"/>
      <c r="J68" s="1559">
        <v>45595</v>
      </c>
      <c r="K68" s="1549" t="s">
        <v>1236</v>
      </c>
    </row>
    <row r="69" spans="1:11" x14ac:dyDescent="0.2">
      <c r="A69" s="1884"/>
      <c r="B69" s="1886"/>
      <c r="C69" s="1888"/>
      <c r="D69" s="1891"/>
      <c r="E69" s="1891"/>
      <c r="F69" s="1888"/>
      <c r="G69" s="1874"/>
      <c r="H69" s="1894"/>
      <c r="I69" s="1894"/>
      <c r="J69" s="1559">
        <v>45604</v>
      </c>
      <c r="K69" s="1553" t="s">
        <v>1255</v>
      </c>
    </row>
    <row r="70" spans="1:11" x14ac:dyDescent="0.2">
      <c r="A70" s="1884"/>
      <c r="B70" s="1886"/>
      <c r="C70" s="1888"/>
      <c r="D70" s="1891"/>
      <c r="E70" s="1891"/>
      <c r="F70" s="1888"/>
      <c r="G70" s="1874"/>
      <c r="H70" s="1894"/>
      <c r="I70" s="1894"/>
      <c r="J70" s="1559">
        <v>45636</v>
      </c>
      <c r="K70" s="1553" t="s">
        <v>1261</v>
      </c>
    </row>
    <row r="71" spans="1:11" x14ac:dyDescent="0.2">
      <c r="A71" s="1884"/>
      <c r="B71" s="1886"/>
      <c r="C71" s="1888"/>
      <c r="D71" s="1891"/>
      <c r="E71" s="1891"/>
      <c r="F71" s="1888"/>
      <c r="G71" s="1874"/>
      <c r="H71" s="1894"/>
      <c r="I71" s="1894"/>
      <c r="J71" s="1559">
        <v>45663</v>
      </c>
      <c r="K71" s="1553" t="s">
        <v>1262</v>
      </c>
    </row>
    <row r="72" spans="1:11" x14ac:dyDescent="0.2">
      <c r="A72" s="1884"/>
      <c r="B72" s="1886"/>
      <c r="C72" s="1888"/>
      <c r="D72" s="1891"/>
      <c r="E72" s="1891"/>
      <c r="F72" s="1888"/>
      <c r="G72" s="1874"/>
      <c r="H72" s="1894"/>
      <c r="I72" s="1894"/>
      <c r="J72" s="1559">
        <v>45674</v>
      </c>
      <c r="K72" s="1553" t="s">
        <v>1263</v>
      </c>
    </row>
    <row r="73" spans="1:11" x14ac:dyDescent="0.2">
      <c r="A73" s="1884"/>
      <c r="B73" s="1886"/>
      <c r="C73" s="1888"/>
      <c r="D73" s="1891"/>
      <c r="E73" s="1891"/>
      <c r="F73" s="1888"/>
      <c r="G73" s="1874"/>
      <c r="H73" s="1894"/>
      <c r="I73" s="1894"/>
      <c r="J73" s="1559">
        <v>45679</v>
      </c>
      <c r="K73" s="1553" t="s">
        <v>1264</v>
      </c>
    </row>
    <row r="74" spans="1:11" x14ac:dyDescent="0.2">
      <c r="A74" s="1884"/>
      <c r="B74" s="1886"/>
      <c r="C74" s="1888"/>
      <c r="D74" s="1891"/>
      <c r="E74" s="1891"/>
      <c r="F74" s="1888"/>
      <c r="G74" s="1874"/>
      <c r="H74" s="1894"/>
      <c r="I74" s="1894"/>
      <c r="J74" s="1559">
        <v>45694</v>
      </c>
      <c r="K74" s="1553" t="s">
        <v>1265</v>
      </c>
    </row>
    <row r="75" spans="1:11" x14ac:dyDescent="0.2">
      <c r="A75" s="1885"/>
      <c r="B75" s="1834"/>
      <c r="C75" s="1889"/>
      <c r="D75" s="1892"/>
      <c r="E75" s="1892"/>
      <c r="F75" s="1889"/>
      <c r="G75" s="1874"/>
      <c r="H75" s="1895"/>
      <c r="I75" s="1895"/>
      <c r="J75" s="1559">
        <v>45695</v>
      </c>
      <c r="K75" s="1553" t="s">
        <v>1266</v>
      </c>
    </row>
    <row r="76" spans="1:11" x14ac:dyDescent="0.2">
      <c r="A76" s="1909" t="s">
        <v>705</v>
      </c>
      <c r="B76" s="1909" t="s">
        <v>1267</v>
      </c>
      <c r="C76" s="1846" t="s">
        <v>78</v>
      </c>
      <c r="D76" s="1846" t="s">
        <v>1268</v>
      </c>
      <c r="E76" s="1846" t="s">
        <v>395</v>
      </c>
      <c r="F76" s="1912">
        <v>107</v>
      </c>
      <c r="G76" s="1846" t="s">
        <v>389</v>
      </c>
      <c r="H76" s="1846">
        <v>3645423360.9299998</v>
      </c>
      <c r="I76" s="1846">
        <f>H76/F76</f>
        <v>34069377.204953268</v>
      </c>
      <c r="J76" s="1554">
        <v>45590</v>
      </c>
      <c r="K76" s="1545" t="s">
        <v>1269</v>
      </c>
    </row>
    <row r="77" spans="1:11" x14ac:dyDescent="0.2">
      <c r="A77" s="1910"/>
      <c r="B77" s="1910"/>
      <c r="C77" s="1855"/>
      <c r="D77" s="1855"/>
      <c r="E77" s="1855"/>
      <c r="F77" s="1913"/>
      <c r="G77" s="1855"/>
      <c r="H77" s="1855"/>
      <c r="I77" s="1855"/>
      <c r="J77" s="1554">
        <v>45594</v>
      </c>
      <c r="K77" s="1545" t="s">
        <v>1270</v>
      </c>
    </row>
    <row r="78" spans="1:11" x14ac:dyDescent="0.2">
      <c r="A78" s="1910"/>
      <c r="B78" s="1910"/>
      <c r="C78" s="1855"/>
      <c r="D78" s="1855"/>
      <c r="E78" s="1855"/>
      <c r="F78" s="1913"/>
      <c r="G78" s="1855"/>
      <c r="H78" s="1855"/>
      <c r="I78" s="1855"/>
      <c r="J78" s="1554">
        <v>45625</v>
      </c>
      <c r="K78" s="1545" t="s">
        <v>706</v>
      </c>
    </row>
    <row r="79" spans="1:11" x14ac:dyDescent="0.2">
      <c r="A79" s="1910"/>
      <c r="B79" s="1910"/>
      <c r="C79" s="1855"/>
      <c r="D79" s="1855"/>
      <c r="E79" s="1855"/>
      <c r="F79" s="1913"/>
      <c r="G79" s="1855"/>
      <c r="H79" s="1855"/>
      <c r="I79" s="1855"/>
      <c r="J79" s="1554">
        <v>45646</v>
      </c>
      <c r="K79" s="1545" t="s">
        <v>1242</v>
      </c>
    </row>
    <row r="80" spans="1:11" x14ac:dyDescent="0.2">
      <c r="A80" s="1910"/>
      <c r="B80" s="1910"/>
      <c r="C80" s="1855"/>
      <c r="D80" s="1855"/>
      <c r="E80" s="1855"/>
      <c r="F80" s="1913"/>
      <c r="G80" s="1855"/>
      <c r="H80" s="1855"/>
      <c r="I80" s="1855"/>
      <c r="J80" s="1554">
        <v>45673</v>
      </c>
      <c r="K80" s="1549" t="s">
        <v>1235</v>
      </c>
    </row>
    <row r="81" spans="1:11" x14ac:dyDescent="0.2">
      <c r="A81" s="1911"/>
      <c r="B81" s="1911"/>
      <c r="C81" s="1847"/>
      <c r="D81" s="1847"/>
      <c r="E81" s="1847"/>
      <c r="F81" s="1914"/>
      <c r="G81" s="1847"/>
      <c r="H81" s="1847"/>
      <c r="I81" s="1847"/>
      <c r="J81" s="1554">
        <v>45688</v>
      </c>
      <c r="K81" s="1545" t="s">
        <v>702</v>
      </c>
    </row>
    <row r="82" spans="1:11" x14ac:dyDescent="0.2">
      <c r="A82" s="1859" t="s">
        <v>1243</v>
      </c>
      <c r="B82" s="1859" t="s">
        <v>1271</v>
      </c>
      <c r="C82" s="1862" t="s">
        <v>1272</v>
      </c>
      <c r="D82" s="1862" t="s">
        <v>1273</v>
      </c>
      <c r="E82" s="1862" t="s">
        <v>179</v>
      </c>
      <c r="F82" s="1862">
        <v>80</v>
      </c>
      <c r="G82" s="1862" t="s">
        <v>1274</v>
      </c>
      <c r="H82" s="1838">
        <v>1565354783.28</v>
      </c>
      <c r="I82" s="1838">
        <f>+H82/F82</f>
        <v>19566934.791000001</v>
      </c>
      <c r="J82" s="1552">
        <v>45541</v>
      </c>
      <c r="K82" s="1561" t="s">
        <v>1251</v>
      </c>
    </row>
    <row r="83" spans="1:11" x14ac:dyDescent="0.2">
      <c r="A83" s="1860"/>
      <c r="B83" s="1860"/>
      <c r="C83" s="1863"/>
      <c r="D83" s="1863"/>
      <c r="E83" s="1863"/>
      <c r="F83" s="1863"/>
      <c r="G83" s="1863"/>
      <c r="H83" s="1838"/>
      <c r="I83" s="1838"/>
      <c r="J83" s="1552">
        <v>45541</v>
      </c>
      <c r="K83" s="1551" t="s">
        <v>700</v>
      </c>
    </row>
    <row r="84" spans="1:11" x14ac:dyDescent="0.2">
      <c r="A84" s="1860"/>
      <c r="B84" s="1860"/>
      <c r="C84" s="1863"/>
      <c r="D84" s="1863"/>
      <c r="E84" s="1863"/>
      <c r="F84" s="1863"/>
      <c r="G84" s="1863"/>
      <c r="H84" s="1838"/>
      <c r="I84" s="1838"/>
      <c r="J84" s="1552">
        <v>45541</v>
      </c>
      <c r="K84" s="1551" t="s">
        <v>701</v>
      </c>
    </row>
    <row r="85" spans="1:11" x14ac:dyDescent="0.2">
      <c r="A85" s="1861"/>
      <c r="B85" s="1861"/>
      <c r="C85" s="1864"/>
      <c r="D85" s="1864"/>
      <c r="E85" s="1864"/>
      <c r="F85" s="1864"/>
      <c r="G85" s="1864"/>
      <c r="H85" s="1838"/>
      <c r="I85" s="1838"/>
      <c r="J85" s="1552">
        <v>45629</v>
      </c>
      <c r="K85" s="1561" t="s">
        <v>1275</v>
      </c>
    </row>
    <row r="86" spans="1:11" x14ac:dyDescent="0.2">
      <c r="A86" s="1871" t="s">
        <v>1243</v>
      </c>
      <c r="B86" s="1871" t="s">
        <v>1276</v>
      </c>
      <c r="C86" s="1852" t="s">
        <v>1277</v>
      </c>
      <c r="D86" s="1852" t="s">
        <v>1273</v>
      </c>
      <c r="E86" s="1852" t="s">
        <v>179</v>
      </c>
      <c r="F86" s="1852">
        <v>75</v>
      </c>
      <c r="G86" s="1852" t="s">
        <v>1274</v>
      </c>
      <c r="H86" s="1898">
        <v>1496582546.29</v>
      </c>
      <c r="I86" s="1898">
        <f>+H86/F86</f>
        <v>19954433.950533334</v>
      </c>
      <c r="J86" s="1554">
        <v>45596</v>
      </c>
      <c r="K86" s="1562" t="s">
        <v>1251</v>
      </c>
    </row>
    <row r="87" spans="1:11" x14ac:dyDescent="0.2">
      <c r="A87" s="1872"/>
      <c r="B87" s="1872"/>
      <c r="C87" s="1853"/>
      <c r="D87" s="1853"/>
      <c r="E87" s="1853"/>
      <c r="F87" s="1853"/>
      <c r="G87" s="1853"/>
      <c r="H87" s="1898"/>
      <c r="I87" s="1898"/>
      <c r="J87" s="1554">
        <v>45596</v>
      </c>
      <c r="K87" s="1544" t="s">
        <v>700</v>
      </c>
    </row>
    <row r="88" spans="1:11" x14ac:dyDescent="0.2">
      <c r="A88" s="1872"/>
      <c r="B88" s="1872"/>
      <c r="C88" s="1853"/>
      <c r="D88" s="1853"/>
      <c r="E88" s="1853"/>
      <c r="F88" s="1853"/>
      <c r="G88" s="1853"/>
      <c r="H88" s="1898"/>
      <c r="I88" s="1898"/>
      <c r="J88" s="1554">
        <v>45596</v>
      </c>
      <c r="K88" s="1544" t="s">
        <v>701</v>
      </c>
    </row>
    <row r="89" spans="1:11" x14ac:dyDescent="0.2">
      <c r="A89" s="1873"/>
      <c r="B89" s="1873"/>
      <c r="C89" s="1854"/>
      <c r="D89" s="1854"/>
      <c r="E89" s="1854"/>
      <c r="F89" s="1854"/>
      <c r="G89" s="1854"/>
      <c r="H89" s="1898"/>
      <c r="I89" s="1898"/>
      <c r="J89" s="1554">
        <v>45629</v>
      </c>
      <c r="K89" s="1562" t="s">
        <v>1275</v>
      </c>
    </row>
    <row r="90" spans="1:11" x14ac:dyDescent="0.2">
      <c r="A90" s="1859" t="s">
        <v>1243</v>
      </c>
      <c r="B90" s="1859" t="s">
        <v>1278</v>
      </c>
      <c r="C90" s="1862" t="s">
        <v>1277</v>
      </c>
      <c r="D90" s="1862" t="s">
        <v>1273</v>
      </c>
      <c r="E90" s="1862" t="s">
        <v>179</v>
      </c>
      <c r="F90" s="1862">
        <f>65+17</f>
        <v>82</v>
      </c>
      <c r="G90" s="1862" t="s">
        <v>1274</v>
      </c>
      <c r="H90" s="1838">
        <v>1653087195.3099999</v>
      </c>
      <c r="I90" s="1838">
        <f>+H90/F90</f>
        <v>20159599.942804877</v>
      </c>
      <c r="J90" s="1552">
        <v>45630</v>
      </c>
      <c r="K90" s="1561" t="s">
        <v>1251</v>
      </c>
    </row>
    <row r="91" spans="1:11" x14ac:dyDescent="0.2">
      <c r="A91" s="1860"/>
      <c r="B91" s="1860"/>
      <c r="C91" s="1863"/>
      <c r="D91" s="1863"/>
      <c r="E91" s="1863"/>
      <c r="F91" s="1863"/>
      <c r="G91" s="1863"/>
      <c r="H91" s="1838"/>
      <c r="I91" s="1838"/>
      <c r="J91" s="1552">
        <v>45630</v>
      </c>
      <c r="K91" s="1551" t="s">
        <v>700</v>
      </c>
    </row>
    <row r="92" spans="1:11" x14ac:dyDescent="0.2">
      <c r="A92" s="1861"/>
      <c r="B92" s="1861"/>
      <c r="C92" s="1864"/>
      <c r="D92" s="1864"/>
      <c r="E92" s="1864"/>
      <c r="F92" s="1864"/>
      <c r="G92" s="1864"/>
      <c r="H92" s="1838"/>
      <c r="I92" s="1838"/>
      <c r="J92" s="1552">
        <v>45630</v>
      </c>
      <c r="K92" s="1551" t="s">
        <v>701</v>
      </c>
    </row>
    <row r="93" spans="1:11" x14ac:dyDescent="0.2">
      <c r="A93" s="1871" t="s">
        <v>1243</v>
      </c>
      <c r="B93" s="1871" t="s">
        <v>1279</v>
      </c>
      <c r="C93" s="1852" t="s">
        <v>1272</v>
      </c>
      <c r="D93" s="1852" t="s">
        <v>1280</v>
      </c>
      <c r="E93" s="1852" t="s">
        <v>179</v>
      </c>
      <c r="F93" s="1852">
        <v>29</v>
      </c>
      <c r="G93" s="1852" t="s">
        <v>1281</v>
      </c>
      <c r="H93" s="1856">
        <v>579110502.72000003</v>
      </c>
      <c r="I93" s="1856">
        <f>+H93/F93</f>
        <v>19969327.68</v>
      </c>
      <c r="J93" s="1554">
        <v>45539</v>
      </c>
      <c r="K93" s="1562" t="s">
        <v>1251</v>
      </c>
    </row>
    <row r="94" spans="1:11" x14ac:dyDescent="0.2">
      <c r="A94" s="1872"/>
      <c r="B94" s="1872"/>
      <c r="C94" s="1853"/>
      <c r="D94" s="1853"/>
      <c r="E94" s="1853"/>
      <c r="F94" s="1853"/>
      <c r="G94" s="1853"/>
      <c r="H94" s="1857"/>
      <c r="I94" s="1857"/>
      <c r="J94" s="1554">
        <v>45539</v>
      </c>
      <c r="K94" s="1544" t="s">
        <v>700</v>
      </c>
    </row>
    <row r="95" spans="1:11" x14ac:dyDescent="0.2">
      <c r="A95" s="1872"/>
      <c r="B95" s="1872"/>
      <c r="C95" s="1853"/>
      <c r="D95" s="1853"/>
      <c r="E95" s="1853"/>
      <c r="F95" s="1853"/>
      <c r="G95" s="1853"/>
      <c r="H95" s="1857"/>
      <c r="I95" s="1857"/>
      <c r="J95" s="1554">
        <v>45541</v>
      </c>
      <c r="K95" s="1544" t="s">
        <v>701</v>
      </c>
    </row>
    <row r="96" spans="1:11" x14ac:dyDescent="0.2">
      <c r="A96" s="1873"/>
      <c r="B96" s="1873"/>
      <c r="C96" s="1854"/>
      <c r="D96" s="1854"/>
      <c r="E96" s="1854"/>
      <c r="F96" s="1854"/>
      <c r="G96" s="1854"/>
      <c r="H96" s="1858"/>
      <c r="I96" s="1858"/>
      <c r="J96" s="1554">
        <v>45629</v>
      </c>
      <c r="K96" s="1562" t="s">
        <v>1282</v>
      </c>
    </row>
    <row r="97" spans="1:11" x14ac:dyDescent="0.2">
      <c r="A97" s="1859" t="s">
        <v>1243</v>
      </c>
      <c r="B97" s="1859" t="s">
        <v>1283</v>
      </c>
      <c r="C97" s="1862" t="s">
        <v>1272</v>
      </c>
      <c r="D97" s="1862" t="s">
        <v>1280</v>
      </c>
      <c r="E97" s="1862" t="s">
        <v>179</v>
      </c>
      <c r="F97" s="1862">
        <v>43</v>
      </c>
      <c r="G97" s="1862" t="s">
        <v>1284</v>
      </c>
      <c r="H97" s="1865">
        <v>692410171.70000005</v>
      </c>
      <c r="I97" s="1868">
        <f>+H97/F97</f>
        <v>16102562.132558141</v>
      </c>
      <c r="J97" s="1552">
        <v>45539</v>
      </c>
      <c r="K97" s="1561" t="s">
        <v>1251</v>
      </c>
    </row>
    <row r="98" spans="1:11" x14ac:dyDescent="0.2">
      <c r="A98" s="1860"/>
      <c r="B98" s="1860"/>
      <c r="C98" s="1863"/>
      <c r="D98" s="1863"/>
      <c r="E98" s="1863"/>
      <c r="F98" s="1863"/>
      <c r="G98" s="1863"/>
      <c r="H98" s="1866"/>
      <c r="I98" s="1869"/>
      <c r="J98" s="1552">
        <v>45539</v>
      </c>
      <c r="K98" s="1551" t="s">
        <v>700</v>
      </c>
    </row>
    <row r="99" spans="1:11" x14ac:dyDescent="0.2">
      <c r="A99" s="1860"/>
      <c r="B99" s="1860"/>
      <c r="C99" s="1863"/>
      <c r="D99" s="1863"/>
      <c r="E99" s="1863"/>
      <c r="F99" s="1863"/>
      <c r="G99" s="1863"/>
      <c r="H99" s="1866"/>
      <c r="I99" s="1869"/>
      <c r="J99" s="1552">
        <v>45539</v>
      </c>
      <c r="K99" s="1551" t="s">
        <v>701</v>
      </c>
    </row>
    <row r="100" spans="1:11" x14ac:dyDescent="0.2">
      <c r="A100" s="1861"/>
      <c r="B100" s="1861"/>
      <c r="C100" s="1864"/>
      <c r="D100" s="1864"/>
      <c r="E100" s="1864"/>
      <c r="F100" s="1864"/>
      <c r="G100" s="1864"/>
      <c r="H100" s="1867"/>
      <c r="I100" s="1870"/>
      <c r="J100" s="1552">
        <v>45642</v>
      </c>
      <c r="K100" s="1561" t="s">
        <v>1282</v>
      </c>
    </row>
    <row r="101" spans="1:11" x14ac:dyDescent="0.2">
      <c r="A101" s="1851" t="s">
        <v>1243</v>
      </c>
      <c r="B101" s="1851" t="s">
        <v>1285</v>
      </c>
      <c r="C101" s="1852" t="s">
        <v>1272</v>
      </c>
      <c r="D101" s="1852" t="s">
        <v>1286</v>
      </c>
      <c r="E101" s="1852" t="s">
        <v>179</v>
      </c>
      <c r="F101" s="1852">
        <v>45</v>
      </c>
      <c r="G101" s="1852" t="s">
        <v>1284</v>
      </c>
      <c r="H101" s="1846">
        <v>731793816.45000005</v>
      </c>
      <c r="I101" s="1846">
        <f>+H101/F101</f>
        <v>16262084.810000001</v>
      </c>
      <c r="J101" s="1554">
        <v>45183</v>
      </c>
      <c r="K101" s="1562" t="s">
        <v>1251</v>
      </c>
    </row>
    <row r="102" spans="1:11" x14ac:dyDescent="0.2">
      <c r="A102" s="1851"/>
      <c r="B102" s="1851"/>
      <c r="C102" s="1853"/>
      <c r="D102" s="1853"/>
      <c r="E102" s="1853"/>
      <c r="F102" s="1853"/>
      <c r="G102" s="1853"/>
      <c r="H102" s="1855"/>
      <c r="I102" s="1855"/>
      <c r="J102" s="1554">
        <v>45549</v>
      </c>
      <c r="K102" s="1544" t="s">
        <v>700</v>
      </c>
    </row>
    <row r="103" spans="1:11" x14ac:dyDescent="0.2">
      <c r="A103" s="1851"/>
      <c r="B103" s="1851"/>
      <c r="C103" s="1853"/>
      <c r="D103" s="1853"/>
      <c r="E103" s="1853"/>
      <c r="F103" s="1853"/>
      <c r="G103" s="1853"/>
      <c r="H103" s="1855"/>
      <c r="I103" s="1855"/>
      <c r="J103" s="1554">
        <v>45549</v>
      </c>
      <c r="K103" s="1544" t="s">
        <v>701</v>
      </c>
    </row>
    <row r="104" spans="1:11" x14ac:dyDescent="0.2">
      <c r="A104" s="1851"/>
      <c r="B104" s="1851"/>
      <c r="C104" s="1853"/>
      <c r="D104" s="1853"/>
      <c r="E104" s="1853"/>
      <c r="F104" s="1853"/>
      <c r="G104" s="1853"/>
      <c r="H104" s="1855"/>
      <c r="I104" s="1855"/>
      <c r="J104" s="1554">
        <v>45187</v>
      </c>
      <c r="K104" s="1544" t="s">
        <v>706</v>
      </c>
    </row>
    <row r="105" spans="1:11" x14ac:dyDescent="0.2">
      <c r="A105" s="1851"/>
      <c r="B105" s="1851"/>
      <c r="C105" s="1853"/>
      <c r="D105" s="1853"/>
      <c r="E105" s="1853"/>
      <c r="F105" s="1853"/>
      <c r="G105" s="1853"/>
      <c r="H105" s="1855"/>
      <c r="I105" s="1855"/>
      <c r="J105" s="1554">
        <v>45187</v>
      </c>
      <c r="K105" s="1544" t="s">
        <v>703</v>
      </c>
    </row>
    <row r="106" spans="1:11" x14ac:dyDescent="0.2">
      <c r="A106" s="1851"/>
      <c r="B106" s="1851"/>
      <c r="C106" s="1853"/>
      <c r="D106" s="1853"/>
      <c r="E106" s="1853"/>
      <c r="F106" s="1853"/>
      <c r="G106" s="1853"/>
      <c r="H106" s="1855"/>
      <c r="I106" s="1855"/>
      <c r="J106" s="1554">
        <v>45188</v>
      </c>
      <c r="K106" s="1544" t="s">
        <v>704</v>
      </c>
    </row>
    <row r="107" spans="1:11" x14ac:dyDescent="0.2">
      <c r="A107" s="1851"/>
      <c r="B107" s="1851"/>
      <c r="C107" s="1853"/>
      <c r="D107" s="1853"/>
      <c r="E107" s="1853"/>
      <c r="F107" s="1853"/>
      <c r="G107" s="1853"/>
      <c r="H107" s="1855"/>
      <c r="I107" s="1855"/>
      <c r="J107" s="1554">
        <v>45209</v>
      </c>
      <c r="K107" s="1544" t="s">
        <v>703</v>
      </c>
    </row>
    <row r="108" spans="1:11" x14ac:dyDescent="0.2">
      <c r="A108" s="1851"/>
      <c r="B108" s="1851"/>
      <c r="C108" s="1853"/>
      <c r="D108" s="1853"/>
      <c r="E108" s="1853"/>
      <c r="F108" s="1853"/>
      <c r="G108" s="1853"/>
      <c r="H108" s="1855"/>
      <c r="I108" s="1855"/>
      <c r="J108" s="1554">
        <v>45231</v>
      </c>
      <c r="K108" s="1544" t="s">
        <v>704</v>
      </c>
    </row>
    <row r="109" spans="1:11" x14ac:dyDescent="0.2">
      <c r="A109" s="1851"/>
      <c r="B109" s="1851"/>
      <c r="C109" s="1853"/>
      <c r="D109" s="1853"/>
      <c r="E109" s="1853"/>
      <c r="F109" s="1853"/>
      <c r="G109" s="1853"/>
      <c r="H109" s="1855"/>
      <c r="I109" s="1855"/>
      <c r="J109" s="1554">
        <v>45232</v>
      </c>
      <c r="K109" s="1544" t="s">
        <v>702</v>
      </c>
    </row>
    <row r="110" spans="1:11" x14ac:dyDescent="0.2">
      <c r="A110" s="1851"/>
      <c r="B110" s="1851"/>
      <c r="C110" s="1853"/>
      <c r="D110" s="1853"/>
      <c r="E110" s="1853"/>
      <c r="F110" s="1853"/>
      <c r="G110" s="1853"/>
      <c r="H110" s="1855"/>
      <c r="I110" s="1855"/>
      <c r="J110" s="1554">
        <v>45232</v>
      </c>
      <c r="K110" s="1544" t="s">
        <v>713</v>
      </c>
    </row>
    <row r="111" spans="1:11" x14ac:dyDescent="0.2">
      <c r="A111" s="1851"/>
      <c r="B111" s="1851"/>
      <c r="C111" s="1853"/>
      <c r="D111" s="1853"/>
      <c r="E111" s="1853"/>
      <c r="F111" s="1853"/>
      <c r="G111" s="1853"/>
      <c r="H111" s="1855"/>
      <c r="I111" s="1855"/>
      <c r="J111" s="1554">
        <v>45233</v>
      </c>
      <c r="K111" s="1544" t="s">
        <v>714</v>
      </c>
    </row>
    <row r="112" spans="1:11" x14ac:dyDescent="0.2">
      <c r="A112" s="1851"/>
      <c r="B112" s="1851"/>
      <c r="C112" s="1853"/>
      <c r="D112" s="1853"/>
      <c r="E112" s="1853"/>
      <c r="F112" s="1853"/>
      <c r="G112" s="1853"/>
      <c r="H112" s="1855"/>
      <c r="I112" s="1855"/>
      <c r="J112" s="1554">
        <v>45233</v>
      </c>
      <c r="K112" s="1544" t="s">
        <v>715</v>
      </c>
    </row>
    <row r="113" spans="1:11" x14ac:dyDescent="0.2">
      <c r="A113" s="1851"/>
      <c r="B113" s="1851"/>
      <c r="C113" s="1854"/>
      <c r="D113" s="1854"/>
      <c r="E113" s="1854"/>
      <c r="F113" s="1854"/>
      <c r="G113" s="1854"/>
      <c r="H113" s="1847"/>
      <c r="I113" s="1847"/>
      <c r="J113" s="1554">
        <v>45642</v>
      </c>
      <c r="K113" s="1562" t="s">
        <v>1282</v>
      </c>
    </row>
    <row r="114" spans="1:11" x14ac:dyDescent="0.2">
      <c r="A114" s="1850" t="s">
        <v>707</v>
      </c>
      <c r="B114" s="1850" t="s">
        <v>1287</v>
      </c>
      <c r="C114" s="1835" t="s">
        <v>100</v>
      </c>
      <c r="D114" s="1835" t="s">
        <v>1288</v>
      </c>
      <c r="E114" s="1835" t="s">
        <v>539</v>
      </c>
      <c r="F114" s="1835">
        <v>129</v>
      </c>
      <c r="G114" s="1835" t="s">
        <v>688</v>
      </c>
      <c r="H114" s="1838">
        <v>3875835450.3400002</v>
      </c>
      <c r="I114" s="1839">
        <f>+H114/F114</f>
        <v>30045236.049147289</v>
      </c>
      <c r="J114" s="1564">
        <v>45386</v>
      </c>
      <c r="K114" s="1549" t="s">
        <v>699</v>
      </c>
    </row>
    <row r="115" spans="1:11" x14ac:dyDescent="0.2">
      <c r="A115" s="1850"/>
      <c r="B115" s="1850"/>
      <c r="C115" s="1835"/>
      <c r="D115" s="1835"/>
      <c r="E115" s="1835"/>
      <c r="F115" s="1835"/>
      <c r="G115" s="1835"/>
      <c r="H115" s="1838"/>
      <c r="I115" s="1839"/>
      <c r="J115" s="1564">
        <v>45390</v>
      </c>
      <c r="K115" s="1549" t="s">
        <v>701</v>
      </c>
    </row>
    <row r="116" spans="1:11" x14ac:dyDescent="0.2">
      <c r="A116" s="1850"/>
      <c r="B116" s="1850"/>
      <c r="C116" s="1835"/>
      <c r="D116" s="1835"/>
      <c r="E116" s="1835"/>
      <c r="F116" s="1835"/>
      <c r="G116" s="1835"/>
      <c r="H116" s="1838"/>
      <c r="I116" s="1839"/>
      <c r="J116" s="1564">
        <v>45390</v>
      </c>
      <c r="K116" s="1549" t="s">
        <v>706</v>
      </c>
    </row>
    <row r="117" spans="1:11" x14ac:dyDescent="0.2">
      <c r="A117" s="1850"/>
      <c r="B117" s="1850"/>
      <c r="C117" s="1835"/>
      <c r="D117" s="1835"/>
      <c r="E117" s="1835"/>
      <c r="F117" s="1835"/>
      <c r="G117" s="1835"/>
      <c r="H117" s="1838"/>
      <c r="I117" s="1839"/>
      <c r="J117" s="1564">
        <v>45475</v>
      </c>
      <c r="K117" s="1549" t="s">
        <v>970</v>
      </c>
    </row>
    <row r="118" spans="1:11" x14ac:dyDescent="0.2">
      <c r="A118" s="1850"/>
      <c r="B118" s="1850"/>
      <c r="C118" s="1835"/>
      <c r="D118" s="1835"/>
      <c r="E118" s="1835"/>
      <c r="F118" s="1835"/>
      <c r="G118" s="1835"/>
      <c r="H118" s="1838"/>
      <c r="I118" s="1839"/>
      <c r="J118" s="1552">
        <v>45635</v>
      </c>
      <c r="K118" s="1549" t="s">
        <v>948</v>
      </c>
    </row>
    <row r="119" spans="1:11" x14ac:dyDescent="0.2">
      <c r="A119" s="1840" t="s">
        <v>1243</v>
      </c>
      <c r="B119" s="1840" t="s">
        <v>1289</v>
      </c>
      <c r="C119" s="1842" t="s">
        <v>304</v>
      </c>
      <c r="D119" s="1842" t="s">
        <v>1290</v>
      </c>
      <c r="E119" s="1844" t="s">
        <v>1291</v>
      </c>
      <c r="F119" s="1842">
        <v>24</v>
      </c>
      <c r="G119" s="1842" t="s">
        <v>688</v>
      </c>
      <c r="H119" s="1846">
        <v>413000000</v>
      </c>
      <c r="I119" s="1848">
        <f>+H119/F119</f>
        <v>17208333.333333332</v>
      </c>
      <c r="J119" s="1554">
        <v>45489</v>
      </c>
      <c r="K119" s="1545" t="s">
        <v>1251</v>
      </c>
    </row>
    <row r="120" spans="1:11" x14ac:dyDescent="0.2">
      <c r="A120" s="1841"/>
      <c r="B120" s="1841"/>
      <c r="C120" s="1843"/>
      <c r="D120" s="1843"/>
      <c r="E120" s="1845"/>
      <c r="F120" s="1843"/>
      <c r="G120" s="1843"/>
      <c r="H120" s="1847"/>
      <c r="I120" s="1849"/>
      <c r="J120" s="1554">
        <v>45673</v>
      </c>
      <c r="K120" s="1546" t="s">
        <v>701</v>
      </c>
    </row>
    <row r="121" spans="1:11" x14ac:dyDescent="0.2">
      <c r="A121" s="1832" t="s">
        <v>1243</v>
      </c>
      <c r="B121" s="1833" t="s">
        <v>1292</v>
      </c>
      <c r="C121" s="1835" t="s">
        <v>304</v>
      </c>
      <c r="D121" s="1835" t="s">
        <v>1293</v>
      </c>
      <c r="E121" s="1836" t="s">
        <v>179</v>
      </c>
      <c r="F121" s="1835">
        <v>14</v>
      </c>
      <c r="G121" s="1837" t="s">
        <v>1294</v>
      </c>
      <c r="H121" s="1838">
        <v>226304336.77000001</v>
      </c>
      <c r="I121" s="1839">
        <f>+H121/F121</f>
        <v>16164595.483571429</v>
      </c>
      <c r="J121" s="1552">
        <v>45672</v>
      </c>
      <c r="K121" s="1553" t="s">
        <v>1251</v>
      </c>
    </row>
    <row r="122" spans="1:11" x14ac:dyDescent="0.2">
      <c r="A122" s="1832"/>
      <c r="B122" s="1834"/>
      <c r="C122" s="1835"/>
      <c r="D122" s="1835"/>
      <c r="E122" s="1836"/>
      <c r="F122" s="1835"/>
      <c r="G122" s="1837"/>
      <c r="H122" s="1838"/>
      <c r="I122" s="1839"/>
      <c r="J122" s="1552">
        <v>45686</v>
      </c>
      <c r="K122" s="1549" t="s">
        <v>701</v>
      </c>
    </row>
  </sheetData>
  <mergeCells count="150">
    <mergeCell ref="A86:A89"/>
    <mergeCell ref="B86:B89"/>
    <mergeCell ref="C86:C89"/>
    <mergeCell ref="D86:D89"/>
    <mergeCell ref="E86:E89"/>
    <mergeCell ref="A82:A85"/>
    <mergeCell ref="B82:B85"/>
    <mergeCell ref="A90:A92"/>
    <mergeCell ref="B90:B92"/>
    <mergeCell ref="C90:C92"/>
    <mergeCell ref="D90:D92"/>
    <mergeCell ref="E90:E92"/>
    <mergeCell ref="F90:F92"/>
    <mergeCell ref="G90:G92"/>
    <mergeCell ref="H90:H92"/>
    <mergeCell ref="I90:I92"/>
    <mergeCell ref="J58:J59"/>
    <mergeCell ref="K58:K59"/>
    <mergeCell ref="F86:F89"/>
    <mergeCell ref="G86:G89"/>
    <mergeCell ref="H86:H89"/>
    <mergeCell ref="I86:I89"/>
    <mergeCell ref="G82:G85"/>
    <mergeCell ref="H82:H85"/>
    <mergeCell ref="I82:I85"/>
    <mergeCell ref="F82:F85"/>
    <mergeCell ref="H76:H81"/>
    <mergeCell ref="I76:I81"/>
    <mergeCell ref="C82:C85"/>
    <mergeCell ref="D82:D85"/>
    <mergeCell ref="E82:E85"/>
    <mergeCell ref="F56:F59"/>
    <mergeCell ref="G56:G59"/>
    <mergeCell ref="H56:H59"/>
    <mergeCell ref="I56:I59"/>
    <mergeCell ref="C60:C64"/>
    <mergeCell ref="D60:D64"/>
    <mergeCell ref="A76:A81"/>
    <mergeCell ref="B76:B81"/>
    <mergeCell ref="C76:C81"/>
    <mergeCell ref="D76:D81"/>
    <mergeCell ref="E76:E81"/>
    <mergeCell ref="F76:F81"/>
    <mergeCell ref="G76:G81"/>
    <mergeCell ref="F8:F32"/>
    <mergeCell ref="G8:G32"/>
    <mergeCell ref="H8:H32"/>
    <mergeCell ref="I8:I32"/>
    <mergeCell ref="F33:F47"/>
    <mergeCell ref="G33:G47"/>
    <mergeCell ref="H33:H47"/>
    <mergeCell ref="I33:I47"/>
    <mergeCell ref="A48:A55"/>
    <mergeCell ref="B48:B55"/>
    <mergeCell ref="C48:C55"/>
    <mergeCell ref="D48:D55"/>
    <mergeCell ref="E48:E55"/>
    <mergeCell ref="F48:F55"/>
    <mergeCell ref="G48:G55"/>
    <mergeCell ref="H48:H55"/>
    <mergeCell ref="I48:I55"/>
    <mergeCell ref="A8:A32"/>
    <mergeCell ref="B8:B32"/>
    <mergeCell ref="C8:C32"/>
    <mergeCell ref="D8:D32"/>
    <mergeCell ref="E8:E32"/>
    <mergeCell ref="A33:A47"/>
    <mergeCell ref="B33:B47"/>
    <mergeCell ref="C33:C47"/>
    <mergeCell ref="D33:D47"/>
    <mergeCell ref="E33:E47"/>
    <mergeCell ref="E60:E64"/>
    <mergeCell ref="F60:F64"/>
    <mergeCell ref="G60:G64"/>
    <mergeCell ref="H60:H64"/>
    <mergeCell ref="I60:I64"/>
    <mergeCell ref="A65:A75"/>
    <mergeCell ref="B65:B75"/>
    <mergeCell ref="C65:C75"/>
    <mergeCell ref="D65:D75"/>
    <mergeCell ref="E65:E75"/>
    <mergeCell ref="F65:F75"/>
    <mergeCell ref="G65:G75"/>
    <mergeCell ref="H65:H75"/>
    <mergeCell ref="I65:I75"/>
    <mergeCell ref="A56:A59"/>
    <mergeCell ref="B56:B59"/>
    <mergeCell ref="C56:C59"/>
    <mergeCell ref="D56:D59"/>
    <mergeCell ref="E56:E59"/>
    <mergeCell ref="A60:A64"/>
    <mergeCell ref="B60:B64"/>
    <mergeCell ref="C93:C96"/>
    <mergeCell ref="D93:D96"/>
    <mergeCell ref="E93:E96"/>
    <mergeCell ref="F93:F96"/>
    <mergeCell ref="G93:G96"/>
    <mergeCell ref="H93:H96"/>
    <mergeCell ref="I93:I96"/>
    <mergeCell ref="A97:A100"/>
    <mergeCell ref="B97:B100"/>
    <mergeCell ref="C97:C100"/>
    <mergeCell ref="D97:D100"/>
    <mergeCell ref="E97:E100"/>
    <mergeCell ref="F97:F100"/>
    <mergeCell ref="G97:G100"/>
    <mergeCell ref="H97:H100"/>
    <mergeCell ref="I97:I100"/>
    <mergeCell ref="A93:A96"/>
    <mergeCell ref="B93:B96"/>
    <mergeCell ref="C114:C118"/>
    <mergeCell ref="D114:D118"/>
    <mergeCell ref="E114:E118"/>
    <mergeCell ref="F114:F118"/>
    <mergeCell ref="G114:G118"/>
    <mergeCell ref="H114:H118"/>
    <mergeCell ref="I114:I118"/>
    <mergeCell ref="A101:A113"/>
    <mergeCell ref="B101:B113"/>
    <mergeCell ref="C101:C113"/>
    <mergeCell ref="D101:D113"/>
    <mergeCell ref="E101:E113"/>
    <mergeCell ref="F101:F113"/>
    <mergeCell ref="G101:G113"/>
    <mergeCell ref="H101:H113"/>
    <mergeCell ref="I101:I113"/>
    <mergeCell ref="A5:K5"/>
    <mergeCell ref="A3:K3"/>
    <mergeCell ref="A2:K2"/>
    <mergeCell ref="A1:K1"/>
    <mergeCell ref="A121:A122"/>
    <mergeCell ref="B121:B122"/>
    <mergeCell ref="C121:C122"/>
    <mergeCell ref="D121:D122"/>
    <mergeCell ref="E121:E122"/>
    <mergeCell ref="F121:F122"/>
    <mergeCell ref="G121:G122"/>
    <mergeCell ref="H121:H122"/>
    <mergeCell ref="I121:I122"/>
    <mergeCell ref="A119:A120"/>
    <mergeCell ref="B119:B120"/>
    <mergeCell ref="C119:C120"/>
    <mergeCell ref="D119:D120"/>
    <mergeCell ref="E119:E120"/>
    <mergeCell ref="F119:F120"/>
    <mergeCell ref="G119:G120"/>
    <mergeCell ref="H119:H120"/>
    <mergeCell ref="I119:I120"/>
    <mergeCell ref="A114:A118"/>
    <mergeCell ref="B114:B118"/>
  </mergeCells>
  <dataValidations count="5">
    <dataValidation type="list" allowBlank="1" showInputMessage="1" showErrorMessage="1" sqref="K114:K118 K122 K120" xr:uid="{C978B416-27F9-4047-9287-3F161EB81192}">
      <formula1>$L$4:$L$7</formula1>
    </dataValidation>
    <dataValidation type="list" allowBlank="1" showInputMessage="1" showErrorMessage="1" sqref="K53 K28:K31 K46 K80" xr:uid="{45BB4EA8-1AE8-4C36-A390-97FB8446AEA3}">
      <formula1>$L$1:$L$11</formula1>
    </dataValidation>
    <dataValidation type="list" allowBlank="1" showInputMessage="1" showErrorMessage="1" sqref="K65:K68 K56:K58 K60:K61" xr:uid="{DB3E118E-D5C7-4675-AA0F-0027240B66FE}">
      <formula1>$L$1:$L$8</formula1>
    </dataValidation>
    <dataValidation type="list" allowBlank="1" showInputMessage="1" showErrorMessage="1" sqref="K8:K23 K25:K26 K102:K103 K33:K49 K83:K84 K87:K88 K91:K92 K94:K95 K98:K99 K79:K80" xr:uid="{98DDC4DE-FD13-45EF-B2D0-F0C2723197CD}">
      <formula1>$L$4:$L$8</formula1>
    </dataValidation>
    <dataValidation type="list" allowBlank="1" showInputMessage="1" showErrorMessage="1" sqref="K50 K121 K119 J77:J79" xr:uid="{D8C995B9-A396-45A6-8E99-710C4A42D206}">
      <formula1>#REF!</formula1>
    </dataValidation>
  </dataValidations>
  <printOptions horizontalCentered="1"/>
  <pageMargins left="0.70866141732283472" right="0.70866141732283472" top="0.74803149606299213" bottom="0.74803149606299213" header="0.31496062992125984" footer="0.51181102362204722"/>
  <pageSetup scale="52" fitToHeight="0" orientation="landscape" r:id="rId1"/>
  <headerFooter>
    <oddFooter>&amp;L&amp;G&amp;R&amp;A,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1"/>
  <sheetViews>
    <sheetView showGridLines="0" topLeftCell="A50" zoomScale="80" zoomScaleNormal="80" zoomScaleSheetLayoutView="85" zoomScalePageLayoutView="70" workbookViewId="0">
      <selection activeCell="K73" sqref="K73"/>
    </sheetView>
  </sheetViews>
  <sheetFormatPr baseColWidth="10" defaultColWidth="10.7109375" defaultRowHeight="15" x14ac:dyDescent="0.2"/>
  <cols>
    <col min="1" max="1" width="14.28515625" style="1372" customWidth="1"/>
    <col min="2" max="2" width="19.42578125" style="1373" customWidth="1"/>
    <col min="3" max="3" width="17.7109375" style="1372" customWidth="1"/>
    <col min="4" max="4" width="16.42578125" style="1372" customWidth="1"/>
    <col min="5" max="5" width="18.5703125" style="1372" customWidth="1"/>
    <col min="6" max="6" width="18.28515625" style="1374" customWidth="1"/>
    <col min="7" max="7" width="24" style="1374" customWidth="1"/>
    <col min="8" max="8" width="16.5703125" style="1372" customWidth="1"/>
    <col min="9" max="9" width="20.7109375" style="1372" customWidth="1"/>
    <col min="10" max="10" width="14.5703125" style="1375" customWidth="1"/>
    <col min="11" max="11" width="40.42578125" style="1376" bestFit="1" customWidth="1"/>
    <col min="12" max="12" width="21" style="1365" customWidth="1"/>
    <col min="13" max="13" width="50.28515625" style="1365" customWidth="1"/>
    <col min="14" max="16384" width="10.7109375" style="1365"/>
  </cols>
  <sheetData>
    <row r="1" spans="1:13" s="966" customFormat="1" ht="12.75" customHeight="1" x14ac:dyDescent="0.2">
      <c r="A1" s="1817" t="s">
        <v>0</v>
      </c>
      <c r="B1" s="1817"/>
      <c r="C1" s="1817"/>
      <c r="D1" s="1817"/>
      <c r="E1" s="1817"/>
      <c r="F1" s="1817"/>
      <c r="G1" s="1817"/>
      <c r="H1" s="1817"/>
      <c r="I1" s="1817"/>
      <c r="J1" s="1817"/>
      <c r="K1" s="1817"/>
      <c r="L1" s="555"/>
      <c r="M1" s="555"/>
    </row>
    <row r="2" spans="1:13" s="966" customFormat="1" ht="12.75" customHeight="1" x14ac:dyDescent="0.2">
      <c r="A2" s="1817" t="s">
        <v>437</v>
      </c>
      <c r="B2" s="1817"/>
      <c r="C2" s="1817"/>
      <c r="D2" s="1817"/>
      <c r="E2" s="1817"/>
      <c r="F2" s="1817"/>
      <c r="G2" s="1817"/>
      <c r="H2" s="1817"/>
      <c r="I2" s="1817"/>
      <c r="J2" s="1817"/>
      <c r="K2" s="1817"/>
      <c r="L2" s="555"/>
      <c r="M2" s="555"/>
    </row>
    <row r="3" spans="1:13" s="966" customFormat="1" ht="12.75" customHeight="1" x14ac:dyDescent="0.2">
      <c r="A3" s="1817" t="s">
        <v>1122</v>
      </c>
      <c r="B3" s="1817"/>
      <c r="C3" s="1817"/>
      <c r="D3" s="1817"/>
      <c r="E3" s="1817"/>
      <c r="F3" s="1817"/>
      <c r="G3" s="1817"/>
      <c r="H3" s="1817"/>
      <c r="I3" s="1817"/>
      <c r="J3" s="1817"/>
      <c r="K3" s="1817"/>
      <c r="L3" s="555"/>
      <c r="M3" s="555"/>
    </row>
    <row r="4" spans="1:13" s="966" customFormat="1" ht="6" customHeight="1" x14ac:dyDescent="0.2">
      <c r="A4" s="1177"/>
      <c r="B4" s="1177"/>
      <c r="C4" s="1177"/>
      <c r="D4" s="1177"/>
      <c r="E4" s="1177"/>
      <c r="F4" s="1177"/>
      <c r="G4" s="1177"/>
      <c r="H4" s="1177"/>
      <c r="I4" s="1177"/>
      <c r="J4" s="1177"/>
      <c r="K4" s="1177"/>
      <c r="L4" s="965"/>
    </row>
    <row r="5" spans="1:13" s="1579" customFormat="1" ht="25.5" customHeight="1" x14ac:dyDescent="0.2">
      <c r="A5" s="1920" t="s">
        <v>439</v>
      </c>
      <c r="B5" s="1921"/>
      <c r="C5" s="1921"/>
      <c r="D5" s="1921"/>
      <c r="E5" s="1921"/>
      <c r="F5" s="1921"/>
      <c r="G5" s="1921"/>
      <c r="H5" s="1921"/>
      <c r="I5" s="1921"/>
      <c r="J5" s="1921"/>
      <c r="K5" s="1921"/>
      <c r="L5" s="1578"/>
      <c r="M5" s="1578"/>
    </row>
    <row r="6" spans="1:13" x14ac:dyDescent="0.2">
      <c r="A6" s="1366"/>
      <c r="B6" s="1367"/>
      <c r="C6" s="1366"/>
      <c r="D6" s="1366"/>
      <c r="E6" s="1366"/>
      <c r="F6" s="1368"/>
      <c r="G6" s="1368"/>
      <c r="H6" s="1366"/>
      <c r="I6" s="1366"/>
      <c r="J6" s="1369"/>
      <c r="K6" s="1370"/>
    </row>
    <row r="7" spans="1:13" s="1371" customFormat="1" ht="39" customHeight="1" x14ac:dyDescent="0.2">
      <c r="A7" s="1571" t="s">
        <v>585</v>
      </c>
      <c r="B7" s="1571" t="s">
        <v>693</v>
      </c>
      <c r="C7" s="1571" t="s">
        <v>62</v>
      </c>
      <c r="D7" s="1571" t="s">
        <v>47</v>
      </c>
      <c r="E7" s="1571" t="s">
        <v>130</v>
      </c>
      <c r="F7" s="1571" t="s">
        <v>549</v>
      </c>
      <c r="G7" s="1571" t="s">
        <v>281</v>
      </c>
      <c r="H7" s="1571" t="s">
        <v>694</v>
      </c>
      <c r="I7" s="1571" t="s">
        <v>695</v>
      </c>
      <c r="J7" s="1572" t="s">
        <v>696</v>
      </c>
      <c r="K7" s="1571" t="s">
        <v>697</v>
      </c>
    </row>
    <row r="8" spans="1:13" ht="14.45" customHeight="1" x14ac:dyDescent="0.2">
      <c r="A8" s="1923" t="s">
        <v>705</v>
      </c>
      <c r="B8" s="1923" t="s">
        <v>780</v>
      </c>
      <c r="C8" s="1902" t="s">
        <v>140</v>
      </c>
      <c r="D8" s="1902" t="s">
        <v>1296</v>
      </c>
      <c r="E8" s="1902" t="s">
        <v>961</v>
      </c>
      <c r="F8" s="1875">
        <v>228</v>
      </c>
      <c r="G8" s="1902" t="s">
        <v>781</v>
      </c>
      <c r="H8" s="1922">
        <v>8050000000</v>
      </c>
      <c r="I8" s="1922">
        <f>H8/F8</f>
        <v>35307017.543859646</v>
      </c>
      <c r="J8" s="1560">
        <v>44258</v>
      </c>
      <c r="K8" s="1546" t="s">
        <v>699</v>
      </c>
    </row>
    <row r="9" spans="1:13" x14ac:dyDescent="0.2">
      <c r="A9" s="1924"/>
      <c r="B9" s="1924"/>
      <c r="C9" s="1903"/>
      <c r="D9" s="1903"/>
      <c r="E9" s="1903"/>
      <c r="F9" s="1876"/>
      <c r="G9" s="1903"/>
      <c r="H9" s="1922"/>
      <c r="I9" s="1922"/>
      <c r="J9" s="1555">
        <v>44301</v>
      </c>
      <c r="K9" s="1573" t="s">
        <v>1240</v>
      </c>
    </row>
    <row r="10" spans="1:13" x14ac:dyDescent="0.2">
      <c r="A10" s="1924"/>
      <c r="B10" s="1924"/>
      <c r="C10" s="1903"/>
      <c r="D10" s="1903"/>
      <c r="E10" s="1903"/>
      <c r="F10" s="1876"/>
      <c r="G10" s="1903"/>
      <c r="H10" s="1922"/>
      <c r="I10" s="1922"/>
      <c r="J10" s="1560">
        <v>44306</v>
      </c>
      <c r="K10" s="1546" t="s">
        <v>1232</v>
      </c>
    </row>
    <row r="11" spans="1:13" x14ac:dyDescent="0.2">
      <c r="A11" s="1924"/>
      <c r="B11" s="1924"/>
      <c r="C11" s="1903"/>
      <c r="D11" s="1903"/>
      <c r="E11" s="1903"/>
      <c r="F11" s="1876"/>
      <c r="G11" s="1903"/>
      <c r="H11" s="1922"/>
      <c r="I11" s="1922"/>
      <c r="J11" s="1555">
        <v>44409</v>
      </c>
      <c r="K11" s="1573" t="s">
        <v>1240</v>
      </c>
    </row>
    <row r="12" spans="1:13" x14ac:dyDescent="0.2">
      <c r="A12" s="1924"/>
      <c r="B12" s="1924"/>
      <c r="C12" s="1903"/>
      <c r="D12" s="1903"/>
      <c r="E12" s="1903"/>
      <c r="F12" s="1876"/>
      <c r="G12" s="1903"/>
      <c r="H12" s="1922"/>
      <c r="I12" s="1922"/>
      <c r="J12" s="1560">
        <v>44644</v>
      </c>
      <c r="K12" s="1546" t="s">
        <v>1240</v>
      </c>
    </row>
    <row r="13" spans="1:13" x14ac:dyDescent="0.2">
      <c r="A13" s="1924"/>
      <c r="B13" s="1924"/>
      <c r="C13" s="1903"/>
      <c r="D13" s="1903"/>
      <c r="E13" s="1903"/>
      <c r="F13" s="1876"/>
      <c r="G13" s="1903"/>
      <c r="H13" s="1922"/>
      <c r="I13" s="1922"/>
      <c r="J13" s="1555">
        <v>44657</v>
      </c>
      <c r="K13" s="1573" t="s">
        <v>1232</v>
      </c>
    </row>
    <row r="14" spans="1:13" x14ac:dyDescent="0.2">
      <c r="A14" s="1924"/>
      <c r="B14" s="1924"/>
      <c r="C14" s="1903"/>
      <c r="D14" s="1903"/>
      <c r="E14" s="1903"/>
      <c r="F14" s="1876"/>
      <c r="G14" s="1903"/>
      <c r="H14" s="1922"/>
      <c r="I14" s="1922"/>
      <c r="J14" s="1560">
        <v>44690</v>
      </c>
      <c r="K14" s="1546" t="s">
        <v>1240</v>
      </c>
    </row>
    <row r="15" spans="1:13" x14ac:dyDescent="0.2">
      <c r="A15" s="1924"/>
      <c r="B15" s="1924"/>
      <c r="C15" s="1903"/>
      <c r="D15" s="1903"/>
      <c r="E15" s="1903"/>
      <c r="F15" s="1876"/>
      <c r="G15" s="1903"/>
      <c r="H15" s="1922"/>
      <c r="I15" s="1922"/>
      <c r="J15" s="1555">
        <v>44844</v>
      </c>
      <c r="K15" s="1573" t="s">
        <v>1240</v>
      </c>
    </row>
    <row r="16" spans="1:13" x14ac:dyDescent="0.2">
      <c r="A16" s="1924"/>
      <c r="B16" s="1924"/>
      <c r="C16" s="1903"/>
      <c r="D16" s="1903"/>
      <c r="E16" s="1903"/>
      <c r="F16" s="1876"/>
      <c r="G16" s="1903"/>
      <c r="H16" s="1922"/>
      <c r="I16" s="1922"/>
      <c r="J16" s="1560">
        <v>44907</v>
      </c>
      <c r="K16" s="1546" t="s">
        <v>1232</v>
      </c>
    </row>
    <row r="17" spans="1:11" x14ac:dyDescent="0.2">
      <c r="A17" s="1924"/>
      <c r="B17" s="1924"/>
      <c r="C17" s="1903"/>
      <c r="D17" s="1903"/>
      <c r="E17" s="1903"/>
      <c r="F17" s="1876"/>
      <c r="G17" s="1903"/>
      <c r="H17" s="1922"/>
      <c r="I17" s="1922"/>
      <c r="J17" s="1555">
        <v>44967</v>
      </c>
      <c r="K17" s="1573" t="s">
        <v>1240</v>
      </c>
    </row>
    <row r="18" spans="1:11" x14ac:dyDescent="0.2">
      <c r="A18" s="1924"/>
      <c r="B18" s="1924"/>
      <c r="C18" s="1903"/>
      <c r="D18" s="1903"/>
      <c r="E18" s="1903"/>
      <c r="F18" s="1876"/>
      <c r="G18" s="1903"/>
      <c r="H18" s="1922"/>
      <c r="I18" s="1922"/>
      <c r="J18" s="1560">
        <v>45000</v>
      </c>
      <c r="K18" s="1546" t="s">
        <v>1240</v>
      </c>
    </row>
    <row r="19" spans="1:11" x14ac:dyDescent="0.2">
      <c r="A19" s="1924"/>
      <c r="B19" s="1924"/>
      <c r="C19" s="1903"/>
      <c r="D19" s="1903"/>
      <c r="E19" s="1903"/>
      <c r="F19" s="1876"/>
      <c r="G19" s="1903"/>
      <c r="H19" s="1922"/>
      <c r="I19" s="1922"/>
      <c r="J19" s="1555">
        <v>45057</v>
      </c>
      <c r="K19" s="1573" t="s">
        <v>1240</v>
      </c>
    </row>
    <row r="20" spans="1:11" x14ac:dyDescent="0.2">
      <c r="A20" s="1924"/>
      <c r="B20" s="1924"/>
      <c r="C20" s="1903"/>
      <c r="D20" s="1903"/>
      <c r="E20" s="1903"/>
      <c r="F20" s="1876"/>
      <c r="G20" s="1903"/>
      <c r="H20" s="1922"/>
      <c r="I20" s="1922"/>
      <c r="J20" s="1560">
        <v>45040</v>
      </c>
      <c r="K20" s="1546" t="s">
        <v>1240</v>
      </c>
    </row>
    <row r="21" spans="1:11" x14ac:dyDescent="0.2">
      <c r="A21" s="1924"/>
      <c r="B21" s="1924"/>
      <c r="C21" s="1903"/>
      <c r="D21" s="1903"/>
      <c r="E21" s="1903"/>
      <c r="F21" s="1876"/>
      <c r="G21" s="1903"/>
      <c r="H21" s="1922"/>
      <c r="I21" s="1922"/>
      <c r="J21" s="1555">
        <v>45169</v>
      </c>
      <c r="K21" s="1573" t="s">
        <v>1240</v>
      </c>
    </row>
    <row r="22" spans="1:11" x14ac:dyDescent="0.2">
      <c r="A22" s="1924"/>
      <c r="B22" s="1924"/>
      <c r="C22" s="1903"/>
      <c r="D22" s="1903"/>
      <c r="E22" s="1903"/>
      <c r="F22" s="1876"/>
      <c r="G22" s="1903"/>
      <c r="H22" s="1922"/>
      <c r="I22" s="1922"/>
      <c r="J22" s="1560">
        <v>45210</v>
      </c>
      <c r="K22" s="1546" t="s">
        <v>1240</v>
      </c>
    </row>
    <row r="23" spans="1:11" x14ac:dyDescent="0.2">
      <c r="A23" s="1924"/>
      <c r="B23" s="1924"/>
      <c r="C23" s="1903"/>
      <c r="D23" s="1903"/>
      <c r="E23" s="1903"/>
      <c r="F23" s="1876"/>
      <c r="G23" s="1903"/>
      <c r="H23" s="1922"/>
      <c r="I23" s="1922"/>
      <c r="J23" s="1560">
        <v>45273</v>
      </c>
      <c r="K23" s="1546" t="s">
        <v>1240</v>
      </c>
    </row>
    <row r="24" spans="1:11" x14ac:dyDescent="0.2">
      <c r="A24" s="1924"/>
      <c r="B24" s="1924"/>
      <c r="C24" s="1903"/>
      <c r="D24" s="1903"/>
      <c r="E24" s="1903"/>
      <c r="F24" s="1876"/>
      <c r="G24" s="1903"/>
      <c r="H24" s="1922"/>
      <c r="I24" s="1922"/>
      <c r="J24" s="1555">
        <v>45365</v>
      </c>
      <c r="K24" s="1573" t="s">
        <v>1240</v>
      </c>
    </row>
    <row r="25" spans="1:11" x14ac:dyDescent="0.2">
      <c r="A25" s="1925"/>
      <c r="B25" s="1925"/>
      <c r="C25" s="1904"/>
      <c r="D25" s="1904"/>
      <c r="E25" s="1904"/>
      <c r="F25" s="1877"/>
      <c r="G25" s="1904"/>
      <c r="H25" s="1922"/>
      <c r="I25" s="1922"/>
      <c r="J25" s="1560">
        <v>45411</v>
      </c>
      <c r="K25" s="1546" t="s">
        <v>1297</v>
      </c>
    </row>
    <row r="26" spans="1:11" ht="14.45" customHeight="1" x14ac:dyDescent="0.2">
      <c r="A26" s="1926" t="s">
        <v>705</v>
      </c>
      <c r="B26" s="1906" t="s">
        <v>1007</v>
      </c>
      <c r="C26" s="1874" t="s">
        <v>1298</v>
      </c>
      <c r="D26" s="1874" t="s">
        <v>1299</v>
      </c>
      <c r="E26" s="1874" t="s">
        <v>179</v>
      </c>
      <c r="F26" s="1874">
        <v>105</v>
      </c>
      <c r="G26" s="1874" t="s">
        <v>1008</v>
      </c>
      <c r="H26" s="1915">
        <v>1960000000</v>
      </c>
      <c r="I26" s="1915">
        <f>+H26/F26</f>
        <v>18666666.666666668</v>
      </c>
      <c r="J26" s="1559">
        <v>45279</v>
      </c>
      <c r="K26" s="1549" t="s">
        <v>699</v>
      </c>
    </row>
    <row r="27" spans="1:11" x14ac:dyDescent="0.2">
      <c r="A27" s="1927"/>
      <c r="B27" s="1906"/>
      <c r="C27" s="1874"/>
      <c r="D27" s="1874"/>
      <c r="E27" s="1874"/>
      <c r="F27" s="1874"/>
      <c r="G27" s="1874"/>
      <c r="H27" s="1915"/>
      <c r="I27" s="1915"/>
      <c r="J27" s="1559">
        <v>45306</v>
      </c>
      <c r="K27" s="1549" t="s">
        <v>701</v>
      </c>
    </row>
    <row r="28" spans="1:11" x14ac:dyDescent="0.2">
      <c r="A28" s="1927"/>
      <c r="B28" s="1906"/>
      <c r="C28" s="1874"/>
      <c r="D28" s="1874"/>
      <c r="E28" s="1874"/>
      <c r="F28" s="1874"/>
      <c r="G28" s="1874"/>
      <c r="H28" s="1915"/>
      <c r="I28" s="1915"/>
      <c r="J28" s="1559">
        <v>45359</v>
      </c>
      <c r="K28" s="1549" t="s">
        <v>706</v>
      </c>
    </row>
    <row r="29" spans="1:11" x14ac:dyDescent="0.2">
      <c r="A29" s="1928"/>
      <c r="B29" s="1906"/>
      <c r="C29" s="1874"/>
      <c r="D29" s="1874"/>
      <c r="E29" s="1874"/>
      <c r="F29" s="1874"/>
      <c r="G29" s="1874"/>
      <c r="H29" s="1915"/>
      <c r="I29" s="1915"/>
      <c r="J29" s="1559">
        <v>45386</v>
      </c>
      <c r="K29" s="1549" t="s">
        <v>1239</v>
      </c>
    </row>
    <row r="30" spans="1:11" x14ac:dyDescent="0.2">
      <c r="A30" s="1871" t="s">
        <v>705</v>
      </c>
      <c r="B30" s="1851" t="s">
        <v>711</v>
      </c>
      <c r="C30" s="1897" t="s">
        <v>139</v>
      </c>
      <c r="D30" s="1896" t="s">
        <v>1290</v>
      </c>
      <c r="E30" s="1897" t="s">
        <v>971</v>
      </c>
      <c r="F30" s="1897">
        <v>9</v>
      </c>
      <c r="G30" s="1897" t="s">
        <v>688</v>
      </c>
      <c r="H30" s="1898">
        <v>149422714.08000001</v>
      </c>
      <c r="I30" s="1898">
        <f>+H30/F30</f>
        <v>16602523.786666669</v>
      </c>
      <c r="J30" s="1574">
        <v>45404</v>
      </c>
      <c r="K30" s="1575" t="s">
        <v>699</v>
      </c>
    </row>
    <row r="31" spans="1:11" x14ac:dyDescent="0.2">
      <c r="A31" s="1872"/>
      <c r="B31" s="1851"/>
      <c r="C31" s="1897"/>
      <c r="D31" s="1896"/>
      <c r="E31" s="1897"/>
      <c r="F31" s="1897"/>
      <c r="G31" s="1897"/>
      <c r="H31" s="1898"/>
      <c r="I31" s="1898"/>
      <c r="J31" s="1574">
        <v>45404</v>
      </c>
      <c r="K31" s="1575" t="s">
        <v>701</v>
      </c>
    </row>
    <row r="32" spans="1:11" x14ac:dyDescent="0.2">
      <c r="A32" s="1872"/>
      <c r="B32" s="1851"/>
      <c r="C32" s="1897"/>
      <c r="D32" s="1896"/>
      <c r="E32" s="1897"/>
      <c r="F32" s="1897"/>
      <c r="G32" s="1897"/>
      <c r="H32" s="1898"/>
      <c r="I32" s="1898"/>
      <c r="J32" s="1574">
        <v>45425</v>
      </c>
      <c r="K32" s="1575" t="s">
        <v>706</v>
      </c>
    </row>
    <row r="33" spans="1:11" x14ac:dyDescent="0.2">
      <c r="A33" s="1872"/>
      <c r="B33" s="1851"/>
      <c r="C33" s="1897"/>
      <c r="D33" s="1896"/>
      <c r="E33" s="1897"/>
      <c r="F33" s="1897"/>
      <c r="G33" s="1897"/>
      <c r="H33" s="1898"/>
      <c r="I33" s="1898"/>
      <c r="J33" s="1574">
        <v>45440</v>
      </c>
      <c r="K33" s="1575" t="s">
        <v>1239</v>
      </c>
    </row>
    <row r="34" spans="1:11" x14ac:dyDescent="0.2">
      <c r="A34" s="1872"/>
      <c r="B34" s="1851"/>
      <c r="C34" s="1897"/>
      <c r="D34" s="1896"/>
      <c r="E34" s="1897"/>
      <c r="F34" s="1897"/>
      <c r="G34" s="1897"/>
      <c r="H34" s="1898"/>
      <c r="I34" s="1898"/>
      <c r="J34" s="1574">
        <v>45448</v>
      </c>
      <c r="K34" s="1575" t="s">
        <v>1240</v>
      </c>
    </row>
    <row r="35" spans="1:11" x14ac:dyDescent="0.2">
      <c r="A35" s="1872"/>
      <c r="B35" s="1851"/>
      <c r="C35" s="1897"/>
      <c r="D35" s="1896"/>
      <c r="E35" s="1897"/>
      <c r="F35" s="1897"/>
      <c r="G35" s="1897"/>
      <c r="H35" s="1898"/>
      <c r="I35" s="1898"/>
      <c r="J35" s="1574">
        <v>45449</v>
      </c>
      <c r="K35" s="1575" t="s">
        <v>1232</v>
      </c>
    </row>
    <row r="36" spans="1:11" x14ac:dyDescent="0.2">
      <c r="A36" s="1872"/>
      <c r="B36" s="1851"/>
      <c r="C36" s="1897"/>
      <c r="D36" s="1896"/>
      <c r="E36" s="1897"/>
      <c r="F36" s="1897"/>
      <c r="G36" s="1897"/>
      <c r="H36" s="1898"/>
      <c r="I36" s="1898"/>
      <c r="J36" s="1574">
        <v>45464</v>
      </c>
      <c r="K36" s="1575" t="s">
        <v>713</v>
      </c>
    </row>
    <row r="37" spans="1:11" x14ac:dyDescent="0.2">
      <c r="A37" s="1872"/>
      <c r="B37" s="1851"/>
      <c r="C37" s="1897"/>
      <c r="D37" s="1896"/>
      <c r="E37" s="1897"/>
      <c r="F37" s="1897"/>
      <c r="G37" s="1897"/>
      <c r="H37" s="1898"/>
      <c r="I37" s="1898"/>
      <c r="J37" s="1574">
        <v>45464</v>
      </c>
      <c r="K37" s="1575" t="s">
        <v>714</v>
      </c>
    </row>
    <row r="38" spans="1:11" x14ac:dyDescent="0.2">
      <c r="A38" s="1873"/>
      <c r="B38" s="1851"/>
      <c r="C38" s="1897"/>
      <c r="D38" s="1896"/>
      <c r="E38" s="1897"/>
      <c r="F38" s="1897"/>
      <c r="G38" s="1897"/>
      <c r="H38" s="1898"/>
      <c r="I38" s="1898"/>
      <c r="J38" s="1574">
        <v>45470</v>
      </c>
      <c r="K38" s="1575" t="s">
        <v>715</v>
      </c>
    </row>
    <row r="39" spans="1:11" ht="14.45" customHeight="1" x14ac:dyDescent="0.2">
      <c r="A39" s="1883" t="s">
        <v>1300</v>
      </c>
      <c r="B39" s="1832" t="s">
        <v>1301</v>
      </c>
      <c r="C39" s="1835" t="s">
        <v>139</v>
      </c>
      <c r="D39" s="1874" t="s">
        <v>1302</v>
      </c>
      <c r="E39" s="1874" t="s">
        <v>1291</v>
      </c>
      <c r="F39" s="1835">
        <v>12</v>
      </c>
      <c r="G39" s="1835" t="s">
        <v>688</v>
      </c>
      <c r="H39" s="1915">
        <v>185414006.94</v>
      </c>
      <c r="I39" s="1915">
        <f>SUM(H39/F39)</f>
        <v>15451167.244999999</v>
      </c>
      <c r="J39" s="1559">
        <v>45492</v>
      </c>
      <c r="K39" s="1549" t="s">
        <v>701</v>
      </c>
    </row>
    <row r="40" spans="1:11" x14ac:dyDescent="0.2">
      <c r="A40" s="1885"/>
      <c r="B40" s="1832"/>
      <c r="C40" s="1835"/>
      <c r="D40" s="1874"/>
      <c r="E40" s="1874"/>
      <c r="F40" s="1835"/>
      <c r="G40" s="1835"/>
      <c r="H40" s="1915"/>
      <c r="I40" s="1915"/>
      <c r="J40" s="1559">
        <v>45535</v>
      </c>
      <c r="K40" s="1549" t="s">
        <v>1303</v>
      </c>
    </row>
    <row r="41" spans="1:11" ht="14.45" customHeight="1" x14ac:dyDescent="0.2">
      <c r="A41" s="1907" t="s">
        <v>1300</v>
      </c>
      <c r="B41" s="1840" t="s">
        <v>1304</v>
      </c>
      <c r="C41" s="1842" t="s">
        <v>139</v>
      </c>
      <c r="D41" s="1875" t="s">
        <v>1305</v>
      </c>
      <c r="E41" s="1875" t="s">
        <v>1291</v>
      </c>
      <c r="F41" s="1842">
        <v>12</v>
      </c>
      <c r="G41" s="1842" t="s">
        <v>688</v>
      </c>
      <c r="H41" s="1880">
        <v>175313124.05000001</v>
      </c>
      <c r="I41" s="1880">
        <f>SUM(H41/F41)</f>
        <v>14609427.004166668</v>
      </c>
      <c r="J41" s="1560" t="s">
        <v>1306</v>
      </c>
      <c r="K41" s="1546" t="s">
        <v>701</v>
      </c>
    </row>
    <row r="42" spans="1:11" x14ac:dyDescent="0.2">
      <c r="A42" s="1742"/>
      <c r="B42" s="1841"/>
      <c r="C42" s="1843"/>
      <c r="D42" s="1877"/>
      <c r="E42" s="1877"/>
      <c r="F42" s="1843"/>
      <c r="G42" s="1843"/>
      <c r="H42" s="1882"/>
      <c r="I42" s="1882"/>
      <c r="J42" s="1560">
        <v>45535</v>
      </c>
      <c r="K42" s="1546" t="s">
        <v>1303</v>
      </c>
    </row>
    <row r="43" spans="1:11" ht="14.45" customHeight="1" x14ac:dyDescent="0.2">
      <c r="A43" s="1883" t="s">
        <v>1300</v>
      </c>
      <c r="B43" s="1833" t="s">
        <v>711</v>
      </c>
      <c r="C43" s="1887" t="s">
        <v>139</v>
      </c>
      <c r="D43" s="1890" t="s">
        <v>1307</v>
      </c>
      <c r="E43" s="1890" t="s">
        <v>1291</v>
      </c>
      <c r="F43" s="1887">
        <v>17</v>
      </c>
      <c r="G43" s="1887" t="s">
        <v>688</v>
      </c>
      <c r="H43" s="1893">
        <v>297657272.25</v>
      </c>
      <c r="I43" s="1893">
        <f>SUM(H43/F43)</f>
        <v>17509251.30882353</v>
      </c>
      <c r="J43" s="1559" t="s">
        <v>1308</v>
      </c>
      <c r="K43" s="1549" t="s">
        <v>701</v>
      </c>
    </row>
    <row r="44" spans="1:11" x14ac:dyDescent="0.2">
      <c r="A44" s="1885"/>
      <c r="B44" s="1834"/>
      <c r="C44" s="1889"/>
      <c r="D44" s="1892"/>
      <c r="E44" s="1892"/>
      <c r="F44" s="1889"/>
      <c r="G44" s="1889"/>
      <c r="H44" s="1895"/>
      <c r="I44" s="1895"/>
      <c r="J44" s="1559">
        <v>45535</v>
      </c>
      <c r="K44" s="1549" t="s">
        <v>1303</v>
      </c>
    </row>
    <row r="45" spans="1:11" ht="14.45" customHeight="1" x14ac:dyDescent="0.2">
      <c r="A45" s="1907" t="s">
        <v>698</v>
      </c>
      <c r="B45" s="1930" t="s">
        <v>1309</v>
      </c>
      <c r="C45" s="1879" t="s">
        <v>304</v>
      </c>
      <c r="D45" s="1879" t="s">
        <v>1310</v>
      </c>
      <c r="E45" s="1879" t="s">
        <v>539</v>
      </c>
      <c r="F45" s="1879">
        <v>36</v>
      </c>
      <c r="G45" s="1879" t="s">
        <v>786</v>
      </c>
      <c r="H45" s="1929">
        <v>1122780161.1988122</v>
      </c>
      <c r="I45" s="1929">
        <f>H45/F45</f>
        <v>31188337.811078116</v>
      </c>
      <c r="J45" s="1555">
        <v>45499</v>
      </c>
      <c r="K45" s="1546" t="s">
        <v>699</v>
      </c>
    </row>
    <row r="46" spans="1:11" x14ac:dyDescent="0.2">
      <c r="A46" s="1908"/>
      <c r="B46" s="1930"/>
      <c r="C46" s="1879"/>
      <c r="D46" s="1879"/>
      <c r="E46" s="1879"/>
      <c r="F46" s="1879"/>
      <c r="G46" s="1879"/>
      <c r="H46" s="1929"/>
      <c r="I46" s="1929"/>
      <c r="J46" s="1555">
        <v>45499</v>
      </c>
      <c r="K46" s="1546" t="s">
        <v>701</v>
      </c>
    </row>
    <row r="47" spans="1:11" x14ac:dyDescent="0.2">
      <c r="A47" s="1908"/>
      <c r="B47" s="1930"/>
      <c r="C47" s="1879"/>
      <c r="D47" s="1879"/>
      <c r="E47" s="1879"/>
      <c r="F47" s="1879"/>
      <c r="G47" s="1879"/>
      <c r="H47" s="1929"/>
      <c r="I47" s="1929"/>
      <c r="J47" s="1555">
        <v>45511</v>
      </c>
      <c r="K47" s="1546" t="s">
        <v>1241</v>
      </c>
    </row>
    <row r="48" spans="1:11" ht="30" x14ac:dyDescent="0.2">
      <c r="A48" s="1908"/>
      <c r="B48" s="1930"/>
      <c r="C48" s="1879"/>
      <c r="D48" s="1879"/>
      <c r="E48" s="1879"/>
      <c r="F48" s="1879"/>
      <c r="G48" s="1879"/>
      <c r="H48" s="1929"/>
      <c r="I48" s="1929"/>
      <c r="J48" s="1555">
        <v>45530</v>
      </c>
      <c r="K48" s="1576" t="s">
        <v>1245</v>
      </c>
    </row>
    <row r="49" spans="1:11" x14ac:dyDescent="0.2">
      <c r="A49" s="1908"/>
      <c r="B49" s="1930"/>
      <c r="C49" s="1879"/>
      <c r="D49" s="1879"/>
      <c r="E49" s="1879"/>
      <c r="F49" s="1879"/>
      <c r="G49" s="1879"/>
      <c r="H49" s="1929"/>
      <c r="I49" s="1929"/>
      <c r="J49" s="1555">
        <v>45531</v>
      </c>
      <c r="K49" s="1546" t="s">
        <v>1236</v>
      </c>
    </row>
    <row r="50" spans="1:11" x14ac:dyDescent="0.2">
      <c r="A50" s="1908"/>
      <c r="B50" s="1930"/>
      <c r="C50" s="1879"/>
      <c r="D50" s="1879"/>
      <c r="E50" s="1879"/>
      <c r="F50" s="1879"/>
      <c r="G50" s="1879"/>
      <c r="H50" s="1929"/>
      <c r="I50" s="1929"/>
      <c r="J50" s="1555">
        <v>45531</v>
      </c>
      <c r="K50" s="1546" t="s">
        <v>1241</v>
      </c>
    </row>
    <row r="51" spans="1:11" ht="30" x14ac:dyDescent="0.2">
      <c r="A51" s="1908"/>
      <c r="B51" s="1930"/>
      <c r="C51" s="1879"/>
      <c r="D51" s="1879"/>
      <c r="E51" s="1879"/>
      <c r="F51" s="1879"/>
      <c r="G51" s="1879"/>
      <c r="H51" s="1929"/>
      <c r="I51" s="1929"/>
      <c r="J51" s="1555">
        <v>45546</v>
      </c>
      <c r="K51" s="1576" t="s">
        <v>1245</v>
      </c>
    </row>
    <row r="52" spans="1:11" x14ac:dyDescent="0.2">
      <c r="A52" s="1908"/>
      <c r="B52" s="1930"/>
      <c r="C52" s="1879"/>
      <c r="D52" s="1879"/>
      <c r="E52" s="1879"/>
      <c r="F52" s="1879"/>
      <c r="G52" s="1879"/>
      <c r="H52" s="1929"/>
      <c r="I52" s="1929"/>
      <c r="J52" s="1555">
        <v>45544</v>
      </c>
      <c r="K52" s="1546" t="s">
        <v>1241</v>
      </c>
    </row>
    <row r="53" spans="1:11" x14ac:dyDescent="0.2">
      <c r="A53" s="1908"/>
      <c r="B53" s="1930"/>
      <c r="C53" s="1879"/>
      <c r="D53" s="1879"/>
      <c r="E53" s="1879"/>
      <c r="F53" s="1879"/>
      <c r="G53" s="1879"/>
      <c r="H53" s="1929"/>
      <c r="I53" s="1929"/>
      <c r="J53" s="1555">
        <v>45554</v>
      </c>
      <c r="K53" s="1545" t="s">
        <v>1246</v>
      </c>
    </row>
    <row r="54" spans="1:11" x14ac:dyDescent="0.2">
      <c r="A54" s="1908"/>
      <c r="B54" s="1930"/>
      <c r="C54" s="1879"/>
      <c r="D54" s="1879"/>
      <c r="E54" s="1879"/>
      <c r="F54" s="1879"/>
      <c r="G54" s="1879"/>
      <c r="H54" s="1929"/>
      <c r="I54" s="1929"/>
      <c r="J54" s="1555">
        <v>45588</v>
      </c>
      <c r="K54" s="1546" t="s">
        <v>1236</v>
      </c>
    </row>
    <row r="55" spans="1:11" ht="30" x14ac:dyDescent="0.2">
      <c r="A55" s="1908"/>
      <c r="B55" s="1930"/>
      <c r="C55" s="1879"/>
      <c r="D55" s="1879"/>
      <c r="E55" s="1879"/>
      <c r="F55" s="1879"/>
      <c r="G55" s="1879"/>
      <c r="H55" s="1929"/>
      <c r="I55" s="1929"/>
      <c r="J55" s="1555">
        <v>45588</v>
      </c>
      <c r="K55" s="1577" t="s">
        <v>1311</v>
      </c>
    </row>
    <row r="56" spans="1:11" ht="15.75" customHeight="1" x14ac:dyDescent="0.2">
      <c r="A56" s="1742"/>
      <c r="B56" s="1930"/>
      <c r="C56" s="1879"/>
      <c r="D56" s="1879"/>
      <c r="E56" s="1879"/>
      <c r="F56" s="1879"/>
      <c r="G56" s="1879"/>
      <c r="H56" s="1929"/>
      <c r="I56" s="1929"/>
      <c r="J56" s="1555">
        <v>45588</v>
      </c>
      <c r="K56" s="1577" t="s">
        <v>1303</v>
      </c>
    </row>
    <row r="57" spans="1:11" x14ac:dyDescent="0.2">
      <c r="A57" s="1883" t="s">
        <v>698</v>
      </c>
      <c r="B57" s="1850" t="s">
        <v>914</v>
      </c>
      <c r="C57" s="1837" t="s">
        <v>710</v>
      </c>
      <c r="D57" s="1837" t="s">
        <v>1312</v>
      </c>
      <c r="E57" s="1837" t="s">
        <v>539</v>
      </c>
      <c r="F57" s="1837">
        <v>72</v>
      </c>
      <c r="G57" s="1931" t="s">
        <v>688</v>
      </c>
      <c r="H57" s="1838">
        <v>2139944642.4000001</v>
      </c>
      <c r="I57" s="1838">
        <f>H57/F57</f>
        <v>29721453.366666667</v>
      </c>
      <c r="J57" s="1552">
        <v>44902</v>
      </c>
      <c r="K57" s="1551" t="s">
        <v>775</v>
      </c>
    </row>
    <row r="58" spans="1:11" x14ac:dyDescent="0.2">
      <c r="A58" s="1884"/>
      <c r="B58" s="1850"/>
      <c r="C58" s="1837"/>
      <c r="D58" s="1837"/>
      <c r="E58" s="1837"/>
      <c r="F58" s="1837"/>
      <c r="G58" s="1931"/>
      <c r="H58" s="1838"/>
      <c r="I58" s="1838"/>
      <c r="J58" s="1552">
        <v>44902</v>
      </c>
      <c r="K58" s="1551" t="s">
        <v>700</v>
      </c>
    </row>
    <row r="59" spans="1:11" x14ac:dyDescent="0.2">
      <c r="A59" s="1884"/>
      <c r="B59" s="1850"/>
      <c r="C59" s="1837"/>
      <c r="D59" s="1837"/>
      <c r="E59" s="1837"/>
      <c r="F59" s="1837"/>
      <c r="G59" s="1931"/>
      <c r="H59" s="1838"/>
      <c r="I59" s="1838"/>
      <c r="J59" s="1552">
        <v>44902</v>
      </c>
      <c r="K59" s="1551" t="s">
        <v>701</v>
      </c>
    </row>
    <row r="60" spans="1:11" x14ac:dyDescent="0.2">
      <c r="A60" s="1884"/>
      <c r="B60" s="1850"/>
      <c r="C60" s="1837"/>
      <c r="D60" s="1837"/>
      <c r="E60" s="1837"/>
      <c r="F60" s="1837"/>
      <c r="G60" s="1931"/>
      <c r="H60" s="1838"/>
      <c r="I60" s="1838"/>
      <c r="J60" s="1552">
        <v>45030</v>
      </c>
      <c r="K60" s="1551" t="s">
        <v>827</v>
      </c>
    </row>
    <row r="61" spans="1:11" x14ac:dyDescent="0.2">
      <c r="A61" s="1884"/>
      <c r="B61" s="1850"/>
      <c r="C61" s="1837"/>
      <c r="D61" s="1837"/>
      <c r="E61" s="1837"/>
      <c r="F61" s="1837"/>
      <c r="G61" s="1931"/>
      <c r="H61" s="1838"/>
      <c r="I61" s="1838"/>
      <c r="J61" s="1552">
        <v>45099</v>
      </c>
      <c r="K61" s="1551" t="s">
        <v>826</v>
      </c>
    </row>
    <row r="62" spans="1:11" x14ac:dyDescent="0.2">
      <c r="A62" s="1884"/>
      <c r="B62" s="1850"/>
      <c r="C62" s="1837"/>
      <c r="D62" s="1837"/>
      <c r="E62" s="1837"/>
      <c r="F62" s="1837"/>
      <c r="G62" s="1931"/>
      <c r="H62" s="1838"/>
      <c r="I62" s="1838"/>
      <c r="J62" s="1552">
        <v>45135</v>
      </c>
      <c r="K62" s="1551" t="s">
        <v>828</v>
      </c>
    </row>
    <row r="63" spans="1:11" ht="45" x14ac:dyDescent="0.2">
      <c r="A63" s="1884"/>
      <c r="B63" s="1850"/>
      <c r="C63" s="1837"/>
      <c r="D63" s="1837"/>
      <c r="E63" s="1837"/>
      <c r="F63" s="1837"/>
      <c r="G63" s="1931"/>
      <c r="H63" s="1838"/>
      <c r="I63" s="1838"/>
      <c r="J63" s="1552">
        <v>45145</v>
      </c>
      <c r="K63" s="1551" t="s">
        <v>829</v>
      </c>
    </row>
    <row r="64" spans="1:11" x14ac:dyDescent="0.2">
      <c r="A64" s="1884"/>
      <c r="B64" s="1850"/>
      <c r="C64" s="1837"/>
      <c r="D64" s="1837"/>
      <c r="E64" s="1837"/>
      <c r="F64" s="1837"/>
      <c r="G64" s="1931"/>
      <c r="H64" s="1838"/>
      <c r="I64" s="1838"/>
      <c r="J64" s="1552">
        <v>45160</v>
      </c>
      <c r="K64" s="1551" t="s">
        <v>915</v>
      </c>
    </row>
    <row r="65" spans="1:11" x14ac:dyDescent="0.2">
      <c r="A65" s="1884"/>
      <c r="B65" s="1850"/>
      <c r="C65" s="1837"/>
      <c r="D65" s="1837"/>
      <c r="E65" s="1837"/>
      <c r="F65" s="1837"/>
      <c r="G65" s="1931"/>
      <c r="H65" s="1838"/>
      <c r="I65" s="1838"/>
      <c r="J65" s="1559">
        <v>45516</v>
      </c>
      <c r="K65" s="1549" t="s">
        <v>701</v>
      </c>
    </row>
    <row r="66" spans="1:11" x14ac:dyDescent="0.2">
      <c r="A66" s="1884"/>
      <c r="B66" s="1850"/>
      <c r="C66" s="1837"/>
      <c r="D66" s="1837"/>
      <c r="E66" s="1837"/>
      <c r="F66" s="1837"/>
      <c r="G66" s="1931"/>
      <c r="H66" s="1838"/>
      <c r="I66" s="1838"/>
      <c r="J66" s="1559">
        <v>45518</v>
      </c>
      <c r="K66" s="1549" t="s">
        <v>706</v>
      </c>
    </row>
    <row r="67" spans="1:11" x14ac:dyDescent="0.2">
      <c r="A67" s="1884"/>
      <c r="B67" s="1850"/>
      <c r="C67" s="1837"/>
      <c r="D67" s="1837"/>
      <c r="E67" s="1837"/>
      <c r="F67" s="1837"/>
      <c r="G67" s="1931"/>
      <c r="H67" s="1838"/>
      <c r="I67" s="1838"/>
      <c r="J67" s="1559">
        <v>45524</v>
      </c>
      <c r="K67" s="1549" t="s">
        <v>1241</v>
      </c>
    </row>
    <row r="68" spans="1:11" x14ac:dyDescent="0.2">
      <c r="A68" s="1884"/>
      <c r="B68" s="1850"/>
      <c r="C68" s="1837"/>
      <c r="D68" s="1837"/>
      <c r="E68" s="1837"/>
      <c r="F68" s="1837"/>
      <c r="G68" s="1931"/>
      <c r="H68" s="1838"/>
      <c r="I68" s="1838"/>
      <c r="J68" s="1559">
        <v>45540</v>
      </c>
      <c r="K68" s="1549" t="s">
        <v>1236</v>
      </c>
    </row>
    <row r="69" spans="1:11" ht="30" x14ac:dyDescent="0.2">
      <c r="A69" s="1884"/>
      <c r="B69" s="1850"/>
      <c r="C69" s="1837"/>
      <c r="D69" s="1837"/>
      <c r="E69" s="1837"/>
      <c r="F69" s="1837"/>
      <c r="G69" s="1931"/>
      <c r="H69" s="1838"/>
      <c r="I69" s="1838"/>
      <c r="J69" s="1552">
        <v>45552</v>
      </c>
      <c r="K69" s="1551" t="s">
        <v>1313</v>
      </c>
    </row>
    <row r="70" spans="1:11" ht="45" x14ac:dyDescent="0.2">
      <c r="A70" s="1884"/>
      <c r="B70" s="1850"/>
      <c r="C70" s="1837"/>
      <c r="D70" s="1837"/>
      <c r="E70" s="1837"/>
      <c r="F70" s="1837"/>
      <c r="G70" s="1931"/>
      <c r="H70" s="1838"/>
      <c r="I70" s="1838"/>
      <c r="J70" s="1552">
        <v>45588</v>
      </c>
      <c r="K70" s="1551" t="s">
        <v>1314</v>
      </c>
    </row>
    <row r="71" spans="1:11" x14ac:dyDescent="0.2">
      <c r="A71" s="1884"/>
      <c r="B71" s="1850"/>
      <c r="C71" s="1837"/>
      <c r="D71" s="1837"/>
      <c r="E71" s="1837"/>
      <c r="F71" s="1837"/>
      <c r="G71" s="1931"/>
      <c r="H71" s="1838"/>
      <c r="I71" s="1838"/>
      <c r="J71" s="1552">
        <v>45597</v>
      </c>
      <c r="K71" s="1549" t="s">
        <v>1241</v>
      </c>
    </row>
    <row r="72" spans="1:11" x14ac:dyDescent="0.2">
      <c r="A72" s="1884"/>
      <c r="B72" s="1850"/>
      <c r="C72" s="1837"/>
      <c r="D72" s="1837"/>
      <c r="E72" s="1837"/>
      <c r="F72" s="1837"/>
      <c r="G72" s="1931"/>
      <c r="H72" s="1838"/>
      <c r="I72" s="1838"/>
      <c r="J72" s="1552">
        <v>45602</v>
      </c>
      <c r="K72" s="1549" t="s">
        <v>1236</v>
      </c>
    </row>
    <row r="73" spans="1:11" ht="30" x14ac:dyDescent="0.2">
      <c r="A73" s="1884"/>
      <c r="B73" s="1850"/>
      <c r="C73" s="1837"/>
      <c r="D73" s="1837"/>
      <c r="E73" s="1837"/>
      <c r="F73" s="1837"/>
      <c r="G73" s="1931"/>
      <c r="H73" s="1838"/>
      <c r="I73" s="1838"/>
      <c r="J73" s="1552">
        <v>45610</v>
      </c>
      <c r="K73" s="1980" t="s">
        <v>1311</v>
      </c>
    </row>
    <row r="74" spans="1:11" x14ac:dyDescent="0.2">
      <c r="A74" s="1885"/>
      <c r="B74" s="1850"/>
      <c r="C74" s="1837"/>
      <c r="D74" s="1837"/>
      <c r="E74" s="1837"/>
      <c r="F74" s="1837"/>
      <c r="G74" s="1931"/>
      <c r="H74" s="1838"/>
      <c r="I74" s="1838"/>
      <c r="J74" s="1552">
        <v>45636</v>
      </c>
      <c r="K74" s="1553" t="s">
        <v>1315</v>
      </c>
    </row>
    <row r="75" spans="1:11" ht="14.45" customHeight="1" x14ac:dyDescent="0.2">
      <c r="A75" s="1905" t="s">
        <v>707</v>
      </c>
      <c r="B75" s="1905" t="s">
        <v>551</v>
      </c>
      <c r="C75" s="1896" t="s">
        <v>531</v>
      </c>
      <c r="D75" s="1897" t="s">
        <v>552</v>
      </c>
      <c r="E75" s="1932" t="s">
        <v>539</v>
      </c>
      <c r="F75" s="1896">
        <v>72</v>
      </c>
      <c r="G75" s="1932" t="s">
        <v>142</v>
      </c>
      <c r="H75" s="1922">
        <v>1489773277.02</v>
      </c>
      <c r="I75" s="1932">
        <f>+H75/F75</f>
        <v>20691295.514166668</v>
      </c>
      <c r="J75" s="1542" t="s">
        <v>1316</v>
      </c>
      <c r="K75" s="1546" t="s">
        <v>699</v>
      </c>
    </row>
    <row r="76" spans="1:11" x14ac:dyDescent="0.2">
      <c r="A76" s="1905"/>
      <c r="B76" s="1905"/>
      <c r="C76" s="1896"/>
      <c r="D76" s="1897"/>
      <c r="E76" s="1932"/>
      <c r="F76" s="1896"/>
      <c r="G76" s="1932"/>
      <c r="H76" s="1922"/>
      <c r="I76" s="1932"/>
      <c r="J76" s="1542" t="s">
        <v>1316</v>
      </c>
      <c r="K76" s="1546" t="s">
        <v>701</v>
      </c>
    </row>
    <row r="77" spans="1:11" x14ac:dyDescent="0.2">
      <c r="A77" s="1905"/>
      <c r="B77" s="1905"/>
      <c r="C77" s="1896"/>
      <c r="D77" s="1897"/>
      <c r="E77" s="1932"/>
      <c r="F77" s="1896"/>
      <c r="G77" s="1932"/>
      <c r="H77" s="1922"/>
      <c r="I77" s="1932"/>
      <c r="J77" s="1542" t="s">
        <v>1317</v>
      </c>
      <c r="K77" s="1546" t="s">
        <v>706</v>
      </c>
    </row>
    <row r="78" spans="1:11" x14ac:dyDescent="0.2">
      <c r="A78" s="1905"/>
      <c r="B78" s="1905"/>
      <c r="C78" s="1896"/>
      <c r="D78" s="1897"/>
      <c r="E78" s="1932"/>
      <c r="F78" s="1896"/>
      <c r="G78" s="1932"/>
      <c r="H78" s="1922"/>
      <c r="I78" s="1932"/>
      <c r="J78" s="1554">
        <v>45614</v>
      </c>
      <c r="K78" s="1546" t="s">
        <v>1303</v>
      </c>
    </row>
    <row r="79" spans="1:11" x14ac:dyDescent="0.2">
      <c r="A79" s="1365"/>
      <c r="B79" s="1365"/>
      <c r="C79" s="1365"/>
      <c r="D79" s="1365"/>
      <c r="E79" s="1365"/>
      <c r="F79" s="1365"/>
      <c r="G79" s="1365"/>
      <c r="H79" s="1365"/>
      <c r="I79" s="1365"/>
      <c r="J79" s="1365"/>
      <c r="K79" s="1365"/>
    </row>
    <row r="80" spans="1:11" x14ac:dyDescent="0.2">
      <c r="A80" s="1365"/>
      <c r="B80" s="1365"/>
      <c r="C80" s="1365"/>
      <c r="D80" s="1365"/>
      <c r="E80" s="1365"/>
      <c r="F80" s="1365"/>
      <c r="G80" s="1365"/>
      <c r="H80" s="1365"/>
      <c r="I80" s="1365"/>
      <c r="J80" s="1365"/>
      <c r="K80" s="1365"/>
    </row>
    <row r="81" s="1365" customFormat="1" x14ac:dyDescent="0.2"/>
    <row r="82" s="1365" customFormat="1" x14ac:dyDescent="0.2"/>
    <row r="83" s="1365" customFormat="1" x14ac:dyDescent="0.2"/>
    <row r="84" s="1365" customFormat="1" x14ac:dyDescent="0.2"/>
    <row r="85" s="1365" customFormat="1" x14ac:dyDescent="0.2"/>
    <row r="86" s="1365" customFormat="1" x14ac:dyDescent="0.2"/>
    <row r="87" s="1365" customFormat="1" x14ac:dyDescent="0.2"/>
    <row r="88" s="1365" customFormat="1" x14ac:dyDescent="0.2"/>
    <row r="89" s="1365" customFormat="1" x14ac:dyDescent="0.2"/>
    <row r="90" s="1365" customFormat="1" x14ac:dyDescent="0.2"/>
    <row r="91" s="1365" customFormat="1" x14ac:dyDescent="0.2"/>
    <row r="92" s="1365" customFormat="1" x14ac:dyDescent="0.2"/>
    <row r="93" s="1365" customFormat="1" x14ac:dyDescent="0.2"/>
    <row r="94" s="1365" customFormat="1" x14ac:dyDescent="0.2"/>
    <row r="95" s="1365" customFormat="1" x14ac:dyDescent="0.2"/>
    <row r="96" s="1365" customFormat="1" x14ac:dyDescent="0.2"/>
    <row r="97" s="1365" customFormat="1" x14ac:dyDescent="0.2"/>
    <row r="98" s="1365" customFormat="1" x14ac:dyDescent="0.2"/>
    <row r="99" s="1365" customFormat="1" x14ac:dyDescent="0.2"/>
    <row r="100" s="1365" customFormat="1" x14ac:dyDescent="0.2"/>
    <row r="101" s="1365" customFormat="1" x14ac:dyDescent="0.2"/>
    <row r="102" s="1365" customFormat="1" x14ac:dyDescent="0.2"/>
    <row r="103" s="1365" customFormat="1" x14ac:dyDescent="0.2"/>
    <row r="104" s="1365" customFormat="1" x14ac:dyDescent="0.2"/>
    <row r="105" s="1365" customFormat="1" x14ac:dyDescent="0.2"/>
    <row r="106" s="1365" customFormat="1" x14ac:dyDescent="0.2"/>
    <row r="107" s="1365" customFormat="1" x14ac:dyDescent="0.2"/>
    <row r="108" s="1365" customFormat="1" x14ac:dyDescent="0.2"/>
    <row r="109" s="1365" customFormat="1" x14ac:dyDescent="0.2"/>
    <row r="110" s="1365" customFormat="1" x14ac:dyDescent="0.2"/>
    <row r="111" s="1365" customFormat="1" x14ac:dyDescent="0.2"/>
  </sheetData>
  <mergeCells count="85">
    <mergeCell ref="I57:I74"/>
    <mergeCell ref="A75:A78"/>
    <mergeCell ref="B75:B78"/>
    <mergeCell ref="C75:C78"/>
    <mergeCell ref="D75:D78"/>
    <mergeCell ref="E75:E78"/>
    <mergeCell ref="F75:F78"/>
    <mergeCell ref="G75:G78"/>
    <mergeCell ref="H75:H78"/>
    <mergeCell ref="I75:I78"/>
    <mergeCell ref="A57:A74"/>
    <mergeCell ref="B57:B74"/>
    <mergeCell ref="C57:C74"/>
    <mergeCell ref="D57:D74"/>
    <mergeCell ref="E57:E74"/>
    <mergeCell ref="F45:F56"/>
    <mergeCell ref="G45:G56"/>
    <mergeCell ref="H45:H56"/>
    <mergeCell ref="F57:F74"/>
    <mergeCell ref="G57:G74"/>
    <mergeCell ref="H57:H74"/>
    <mergeCell ref="I45:I56"/>
    <mergeCell ref="A45:A56"/>
    <mergeCell ref="B45:B56"/>
    <mergeCell ref="C45:C56"/>
    <mergeCell ref="D45:D56"/>
    <mergeCell ref="E45:E56"/>
    <mergeCell ref="G30:G38"/>
    <mergeCell ref="H30:H38"/>
    <mergeCell ref="I30:I38"/>
    <mergeCell ref="F39:F40"/>
    <mergeCell ref="G39:G40"/>
    <mergeCell ref="H39:H40"/>
    <mergeCell ref="I39:I40"/>
    <mergeCell ref="A41:A42"/>
    <mergeCell ref="B41:B42"/>
    <mergeCell ref="C41:C42"/>
    <mergeCell ref="D41:D42"/>
    <mergeCell ref="F30:F38"/>
    <mergeCell ref="B30:B38"/>
    <mergeCell ref="C30:C38"/>
    <mergeCell ref="D30:D38"/>
    <mergeCell ref="E30:E38"/>
    <mergeCell ref="A39:A40"/>
    <mergeCell ref="B39:B40"/>
    <mergeCell ref="C39:C40"/>
    <mergeCell ref="D39:D40"/>
    <mergeCell ref="E39:E40"/>
    <mergeCell ref="F43:F44"/>
    <mergeCell ref="G43:G44"/>
    <mergeCell ref="H43:H44"/>
    <mergeCell ref="I43:I44"/>
    <mergeCell ref="A8:A25"/>
    <mergeCell ref="B8:B25"/>
    <mergeCell ref="C8:C25"/>
    <mergeCell ref="D8:D25"/>
    <mergeCell ref="E8:E25"/>
    <mergeCell ref="A26:A29"/>
    <mergeCell ref="B26:B29"/>
    <mergeCell ref="C26:C29"/>
    <mergeCell ref="D26:D29"/>
    <mergeCell ref="E26:E29"/>
    <mergeCell ref="F8:F25"/>
    <mergeCell ref="G8:G25"/>
    <mergeCell ref="A43:A44"/>
    <mergeCell ref="B43:B44"/>
    <mergeCell ref="C43:C44"/>
    <mergeCell ref="D43:D44"/>
    <mergeCell ref="E43:E44"/>
    <mergeCell ref="A5:K5"/>
    <mergeCell ref="A3:K3"/>
    <mergeCell ref="A1:K1"/>
    <mergeCell ref="A2:K2"/>
    <mergeCell ref="E41:E42"/>
    <mergeCell ref="F41:F42"/>
    <mergeCell ref="G41:G42"/>
    <mergeCell ref="H41:H42"/>
    <mergeCell ref="I41:I42"/>
    <mergeCell ref="H8:H25"/>
    <mergeCell ref="I8:I25"/>
    <mergeCell ref="F26:F29"/>
    <mergeCell ref="G26:G29"/>
    <mergeCell ref="H26:H29"/>
    <mergeCell ref="I26:I29"/>
    <mergeCell ref="A30:A38"/>
  </mergeCells>
  <dataValidations count="5">
    <dataValidation type="list" allowBlank="1" showInputMessage="1" showErrorMessage="1" sqref="K75:K77" xr:uid="{E8774028-0D08-4ED9-92CC-DACDA3EA7D48}">
      <formula1>$L$4:$L$8</formula1>
    </dataValidation>
    <dataValidation type="list" allowBlank="1" showInputMessage="1" showErrorMessage="1" sqref="K78" xr:uid="{9F40588D-87DE-466A-8B8E-516C0C9D9800}">
      <formula1>$L$1:$L$11</formula1>
    </dataValidation>
    <dataValidation type="list" allowBlank="1" showInputMessage="1" showErrorMessage="1" sqref="K65:K68 K71:K72" xr:uid="{2847183E-6D19-40AB-8F79-BCF534C1EE55}">
      <formula1>$L$1:$L$8</formula1>
    </dataValidation>
    <dataValidation type="list" allowBlank="1" showInputMessage="1" showErrorMessage="1" sqref="K54 K52 K49:K50 K39:K47" xr:uid="{555BC275-9FCB-45E7-896A-41865A87665D}">
      <formula1>$L$1:$L$7</formula1>
    </dataValidation>
    <dataValidation type="list" allowBlank="1" showInputMessage="1" showErrorMessage="1" sqref="K26:K29 K8:K24" xr:uid="{0A0A43D4-391F-4D6E-8C0D-0138F17ABDBD}">
      <formula1>$L$4:$L$7</formula1>
    </dataValidation>
  </dataValidations>
  <printOptions horizontalCentered="1"/>
  <pageMargins left="0.70866141732283472" right="0.70866141732283472" top="0.74803149606299213" bottom="0.74803149606299213" header="0.31496062992125984" footer="0.51181102362204722"/>
  <pageSetup scale="56"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207"/>
  <sheetViews>
    <sheetView showGridLines="0" zoomScale="80" zoomScaleNormal="80" zoomScaleSheetLayoutView="70" zoomScalePageLayoutView="70" workbookViewId="0">
      <selection activeCell="K31" sqref="K31"/>
    </sheetView>
  </sheetViews>
  <sheetFormatPr baseColWidth="10" defaultColWidth="10.7109375" defaultRowHeight="15" customHeight="1" x14ac:dyDescent="0.2"/>
  <cols>
    <col min="1" max="1" width="14.28515625" style="1373" customWidth="1"/>
    <col min="2" max="2" width="19.42578125" style="1373" customWidth="1"/>
    <col min="3" max="3" width="17.7109375" style="1372" customWidth="1"/>
    <col min="4" max="4" width="16.42578125" style="1372" customWidth="1"/>
    <col min="5" max="5" width="16" style="1372" customWidth="1"/>
    <col min="6" max="6" width="18.28515625" style="1374" customWidth="1"/>
    <col min="7" max="7" width="24" style="1374" customWidth="1"/>
    <col min="8" max="8" width="16.5703125" style="1372" customWidth="1"/>
    <col min="9" max="9" width="20.7109375" style="1372" customWidth="1"/>
    <col min="10" max="10" width="14.5703125" style="1375" customWidth="1"/>
    <col min="11" max="11" width="67.85546875" style="1376" bestFit="1" customWidth="1"/>
    <col min="12" max="12" width="21" style="1365" customWidth="1"/>
    <col min="13" max="13" width="50.28515625" style="1365" customWidth="1"/>
    <col min="14" max="16384" width="10.7109375" style="1365"/>
  </cols>
  <sheetData>
    <row r="1" spans="1:13" s="343" customFormat="1" ht="12.75" customHeight="1" x14ac:dyDescent="0.2">
      <c r="A1" s="1817" t="s">
        <v>0</v>
      </c>
      <c r="B1" s="1817"/>
      <c r="C1" s="1817"/>
      <c r="D1" s="1817"/>
      <c r="E1" s="1817"/>
      <c r="F1" s="1817"/>
      <c r="G1" s="1817"/>
      <c r="H1" s="1817"/>
      <c r="I1" s="1817"/>
      <c r="J1" s="1817"/>
      <c r="K1" s="1817"/>
      <c r="L1" s="555"/>
      <c r="M1" s="555"/>
    </row>
    <row r="2" spans="1:13" s="343" customFormat="1" ht="12.75" customHeight="1" x14ac:dyDescent="0.2">
      <c r="A2" s="1817" t="s">
        <v>437</v>
      </c>
      <c r="B2" s="1817"/>
      <c r="C2" s="1817"/>
      <c r="D2" s="1817"/>
      <c r="E2" s="1817"/>
      <c r="F2" s="1817"/>
      <c r="G2" s="1817"/>
      <c r="H2" s="1817"/>
      <c r="I2" s="1817"/>
      <c r="J2" s="1817"/>
      <c r="K2" s="1817"/>
      <c r="L2" s="555"/>
      <c r="M2" s="555"/>
    </row>
    <row r="3" spans="1:13" s="343" customFormat="1" ht="12.75" customHeight="1" x14ac:dyDescent="0.2">
      <c r="A3" s="1817" t="s">
        <v>1122</v>
      </c>
      <c r="B3" s="1817"/>
      <c r="C3" s="1817"/>
      <c r="D3" s="1817"/>
      <c r="E3" s="1817"/>
      <c r="F3" s="1817"/>
      <c r="G3" s="1817"/>
      <c r="H3" s="1817"/>
      <c r="I3" s="1817"/>
      <c r="J3" s="1817"/>
      <c r="K3" s="1817"/>
      <c r="L3" s="555"/>
      <c r="M3" s="555"/>
    </row>
    <row r="4" spans="1:13" s="343" customFormat="1" ht="9.75" customHeight="1" x14ac:dyDescent="0.2">
      <c r="A4" s="1177"/>
      <c r="B4" s="1177"/>
      <c r="C4" s="1177"/>
      <c r="D4" s="1177"/>
      <c r="E4" s="1177"/>
      <c r="F4" s="1177"/>
      <c r="G4" s="1177"/>
      <c r="H4" s="1177"/>
      <c r="I4" s="1177"/>
      <c r="J4" s="1177"/>
      <c r="K4" s="555"/>
      <c r="L4" s="556"/>
    </row>
    <row r="5" spans="1:13" s="1596" customFormat="1" ht="32.1" customHeight="1" x14ac:dyDescent="0.2">
      <c r="A5" s="1830" t="s">
        <v>440</v>
      </c>
      <c r="B5" s="1831"/>
      <c r="C5" s="1831"/>
      <c r="D5" s="1831"/>
      <c r="E5" s="1831"/>
      <c r="F5" s="1831"/>
      <c r="G5" s="1831"/>
      <c r="H5" s="1831"/>
      <c r="I5" s="1831"/>
      <c r="J5" s="1831"/>
      <c r="K5" s="1831"/>
      <c r="L5" s="1569"/>
      <c r="M5" s="1569"/>
    </row>
    <row r="6" spans="1:13" x14ac:dyDescent="0.2">
      <c r="A6" s="1367"/>
      <c r="B6" s="1367"/>
      <c r="C6" s="1366"/>
      <c r="D6" s="1366"/>
      <c r="E6" s="1366"/>
      <c r="F6" s="1368"/>
      <c r="G6" s="1368"/>
      <c r="H6" s="1366"/>
      <c r="I6" s="1366"/>
      <c r="J6" s="1369"/>
      <c r="K6" s="1370"/>
    </row>
    <row r="7" spans="1:13" ht="31.5" x14ac:dyDescent="0.2">
      <c r="A7" s="1580" t="s">
        <v>585</v>
      </c>
      <c r="B7" s="1580" t="s">
        <v>693</v>
      </c>
      <c r="C7" s="1581" t="s">
        <v>62</v>
      </c>
      <c r="D7" s="1581" t="s">
        <v>47</v>
      </c>
      <c r="E7" s="1581" t="s">
        <v>130</v>
      </c>
      <c r="F7" s="1581" t="s">
        <v>549</v>
      </c>
      <c r="G7" s="1581" t="s">
        <v>281</v>
      </c>
      <c r="H7" s="1581" t="s">
        <v>694</v>
      </c>
      <c r="I7" s="1582" t="s">
        <v>695</v>
      </c>
      <c r="J7" s="1583" t="s">
        <v>696</v>
      </c>
      <c r="K7" s="1582" t="s">
        <v>697</v>
      </c>
    </row>
    <row r="8" spans="1:13" ht="15.6" customHeight="1" x14ac:dyDescent="0.2">
      <c r="A8" s="1897" t="s">
        <v>698</v>
      </c>
      <c r="B8" s="1851" t="s">
        <v>911</v>
      </c>
      <c r="C8" s="1897" t="s">
        <v>464</v>
      </c>
      <c r="D8" s="1897" t="s">
        <v>1318</v>
      </c>
      <c r="E8" s="1897" t="s">
        <v>912</v>
      </c>
      <c r="F8" s="1897" t="s">
        <v>908</v>
      </c>
      <c r="G8" s="1897" t="s">
        <v>909</v>
      </c>
      <c r="H8" s="1898">
        <v>1000000000</v>
      </c>
      <c r="I8" s="1898" t="s">
        <v>908</v>
      </c>
      <c r="J8" s="1554">
        <v>45169</v>
      </c>
      <c r="K8" s="1577" t="s">
        <v>699</v>
      </c>
    </row>
    <row r="9" spans="1:13" x14ac:dyDescent="0.2">
      <c r="A9" s="1897"/>
      <c r="B9" s="1851"/>
      <c r="C9" s="1897"/>
      <c r="D9" s="1897"/>
      <c r="E9" s="1897"/>
      <c r="F9" s="1897"/>
      <c r="G9" s="1897"/>
      <c r="H9" s="1898"/>
      <c r="I9" s="1897"/>
      <c r="J9" s="1554">
        <v>45169</v>
      </c>
      <c r="K9" s="1544" t="s">
        <v>700</v>
      </c>
    </row>
    <row r="10" spans="1:13" x14ac:dyDescent="0.2">
      <c r="A10" s="1897"/>
      <c r="B10" s="1851"/>
      <c r="C10" s="1897"/>
      <c r="D10" s="1897"/>
      <c r="E10" s="1897"/>
      <c r="F10" s="1897"/>
      <c r="G10" s="1897"/>
      <c r="H10" s="1898"/>
      <c r="I10" s="1897"/>
      <c r="J10" s="1554">
        <v>45173</v>
      </c>
      <c r="K10" s="1577" t="s">
        <v>701</v>
      </c>
    </row>
    <row r="11" spans="1:13" x14ac:dyDescent="0.2">
      <c r="A11" s="1897"/>
      <c r="B11" s="1851"/>
      <c r="C11" s="1897"/>
      <c r="D11" s="1897"/>
      <c r="E11" s="1897"/>
      <c r="F11" s="1897"/>
      <c r="G11" s="1897"/>
      <c r="H11" s="1898"/>
      <c r="I11" s="1897"/>
      <c r="J11" s="1554">
        <v>45191</v>
      </c>
      <c r="K11" s="1544" t="s">
        <v>703</v>
      </c>
    </row>
    <row r="12" spans="1:13" x14ac:dyDescent="0.2">
      <c r="A12" s="1897"/>
      <c r="B12" s="1851"/>
      <c r="C12" s="1897"/>
      <c r="D12" s="1897"/>
      <c r="E12" s="1897"/>
      <c r="F12" s="1897"/>
      <c r="G12" s="1897"/>
      <c r="H12" s="1898"/>
      <c r="I12" s="1897"/>
      <c r="J12" s="1554">
        <v>45201</v>
      </c>
      <c r="K12" s="1577" t="s">
        <v>942</v>
      </c>
    </row>
    <row r="13" spans="1:13" x14ac:dyDescent="0.2">
      <c r="A13" s="1897"/>
      <c r="B13" s="1851"/>
      <c r="C13" s="1897"/>
      <c r="D13" s="1897"/>
      <c r="E13" s="1897"/>
      <c r="F13" s="1897"/>
      <c r="G13" s="1897"/>
      <c r="H13" s="1898"/>
      <c r="I13" s="1897"/>
      <c r="J13" s="1554">
        <v>45204</v>
      </c>
      <c r="K13" s="1544" t="s">
        <v>945</v>
      </c>
    </row>
    <row r="14" spans="1:13" x14ac:dyDescent="0.2">
      <c r="A14" s="1897"/>
      <c r="B14" s="1851"/>
      <c r="C14" s="1897"/>
      <c r="D14" s="1897"/>
      <c r="E14" s="1897"/>
      <c r="F14" s="1897"/>
      <c r="G14" s="1897"/>
      <c r="H14" s="1898"/>
      <c r="I14" s="1897"/>
      <c r="J14" s="1554">
        <v>45232</v>
      </c>
      <c r="K14" s="1577" t="s">
        <v>964</v>
      </c>
    </row>
    <row r="15" spans="1:13" x14ac:dyDescent="0.2">
      <c r="A15" s="1897"/>
      <c r="B15" s="1851"/>
      <c r="C15" s="1897"/>
      <c r="D15" s="1897"/>
      <c r="E15" s="1897"/>
      <c r="F15" s="1897"/>
      <c r="G15" s="1897"/>
      <c r="H15" s="1898"/>
      <c r="I15" s="1897"/>
      <c r="J15" s="1554">
        <v>45239</v>
      </c>
      <c r="K15" s="1544" t="s">
        <v>965</v>
      </c>
    </row>
    <row r="16" spans="1:13" x14ac:dyDescent="0.2">
      <c r="A16" s="1897"/>
      <c r="B16" s="1851"/>
      <c r="C16" s="1897"/>
      <c r="D16" s="1897"/>
      <c r="E16" s="1897"/>
      <c r="F16" s="1897"/>
      <c r="G16" s="1897"/>
      <c r="H16" s="1898"/>
      <c r="I16" s="1897"/>
      <c r="J16" s="1554">
        <v>45260</v>
      </c>
      <c r="K16" s="1577" t="s">
        <v>988</v>
      </c>
    </row>
    <row r="17" spans="1:11" ht="30" x14ac:dyDescent="0.2">
      <c r="A17" s="1897"/>
      <c r="B17" s="1851"/>
      <c r="C17" s="1897"/>
      <c r="D17" s="1897"/>
      <c r="E17" s="1897"/>
      <c r="F17" s="1897"/>
      <c r="G17" s="1897"/>
      <c r="H17" s="1898"/>
      <c r="I17" s="1897"/>
      <c r="J17" s="1554">
        <v>45260</v>
      </c>
      <c r="K17" s="1544" t="s">
        <v>989</v>
      </c>
    </row>
    <row r="18" spans="1:11" x14ac:dyDescent="0.2">
      <c r="A18" s="1897"/>
      <c r="B18" s="1851"/>
      <c r="C18" s="1897"/>
      <c r="D18" s="1897"/>
      <c r="E18" s="1897"/>
      <c r="F18" s="1897"/>
      <c r="G18" s="1897"/>
      <c r="H18" s="1898"/>
      <c r="I18" s="1897"/>
      <c r="J18" s="1554">
        <v>45279</v>
      </c>
      <c r="K18" s="1544" t="s">
        <v>1319</v>
      </c>
    </row>
    <row r="19" spans="1:11" ht="15.75" customHeight="1" x14ac:dyDescent="0.2">
      <c r="A19" s="1897"/>
      <c r="B19" s="1851"/>
      <c r="C19" s="1897"/>
      <c r="D19" s="1897"/>
      <c r="E19" s="1897"/>
      <c r="F19" s="1897"/>
      <c r="G19" s="1897"/>
      <c r="H19" s="1898"/>
      <c r="I19" s="1897"/>
      <c r="J19" s="1554">
        <v>45280</v>
      </c>
      <c r="K19" s="1577" t="s">
        <v>1009</v>
      </c>
    </row>
    <row r="20" spans="1:11" x14ac:dyDescent="0.2">
      <c r="A20" s="1897"/>
      <c r="B20" s="1851"/>
      <c r="C20" s="1897"/>
      <c r="D20" s="1897"/>
      <c r="E20" s="1897"/>
      <c r="F20" s="1897"/>
      <c r="G20" s="1897"/>
      <c r="H20" s="1898"/>
      <c r="I20" s="1897"/>
      <c r="J20" s="1554">
        <v>45355</v>
      </c>
      <c r="K20" s="1577" t="s">
        <v>767</v>
      </c>
    </row>
    <row r="21" spans="1:11" x14ac:dyDescent="0.2">
      <c r="A21" s="1837" t="s">
        <v>698</v>
      </c>
      <c r="B21" s="1850" t="s">
        <v>783</v>
      </c>
      <c r="C21" s="1837" t="s">
        <v>139</v>
      </c>
      <c r="D21" s="1837" t="s">
        <v>554</v>
      </c>
      <c r="E21" s="1837" t="s">
        <v>395</v>
      </c>
      <c r="F21" s="1837">
        <v>20</v>
      </c>
      <c r="G21" s="1837" t="s">
        <v>784</v>
      </c>
      <c r="H21" s="1838">
        <v>601596068.07000005</v>
      </c>
      <c r="I21" s="1838">
        <f>H21/F21</f>
        <v>30079803.403500002</v>
      </c>
      <c r="J21" s="1552">
        <v>45078</v>
      </c>
      <c r="K21" s="1584" t="s">
        <v>699</v>
      </c>
    </row>
    <row r="22" spans="1:11" x14ac:dyDescent="0.2">
      <c r="A22" s="1837"/>
      <c r="B22" s="1850"/>
      <c r="C22" s="1837"/>
      <c r="D22" s="1837"/>
      <c r="E22" s="1837"/>
      <c r="F22" s="1837"/>
      <c r="G22" s="1837"/>
      <c r="H22" s="1838"/>
      <c r="I22" s="1838"/>
      <c r="J22" s="1585">
        <v>45078</v>
      </c>
      <c r="K22" s="1586" t="s">
        <v>701</v>
      </c>
    </row>
    <row r="23" spans="1:11" x14ac:dyDescent="0.2">
      <c r="A23" s="1837"/>
      <c r="B23" s="1850"/>
      <c r="C23" s="1837"/>
      <c r="D23" s="1837"/>
      <c r="E23" s="1837"/>
      <c r="F23" s="1837"/>
      <c r="G23" s="1837"/>
      <c r="H23" s="1838"/>
      <c r="I23" s="1838"/>
      <c r="J23" s="1552">
        <v>45078</v>
      </c>
      <c r="K23" s="1584" t="s">
        <v>706</v>
      </c>
    </row>
    <row r="24" spans="1:11" x14ac:dyDescent="0.2">
      <c r="A24" s="1837"/>
      <c r="B24" s="1850"/>
      <c r="C24" s="1837"/>
      <c r="D24" s="1837"/>
      <c r="E24" s="1837"/>
      <c r="F24" s="1837"/>
      <c r="G24" s="1837"/>
      <c r="H24" s="1838"/>
      <c r="I24" s="1838"/>
      <c r="J24" s="1585">
        <v>45120</v>
      </c>
      <c r="K24" s="1586" t="s">
        <v>1240</v>
      </c>
    </row>
    <row r="25" spans="1:11" x14ac:dyDescent="0.2">
      <c r="A25" s="1837"/>
      <c r="B25" s="1850"/>
      <c r="C25" s="1837"/>
      <c r="D25" s="1837"/>
      <c r="E25" s="1837"/>
      <c r="F25" s="1837"/>
      <c r="G25" s="1837"/>
      <c r="H25" s="1838"/>
      <c r="I25" s="1838"/>
      <c r="J25" s="1552">
        <v>45181</v>
      </c>
      <c r="K25" s="1584" t="s">
        <v>1232</v>
      </c>
    </row>
    <row r="26" spans="1:11" x14ac:dyDescent="0.2">
      <c r="A26" s="1837"/>
      <c r="B26" s="1850"/>
      <c r="C26" s="1837"/>
      <c r="D26" s="1837"/>
      <c r="E26" s="1837"/>
      <c r="F26" s="1837"/>
      <c r="G26" s="1837"/>
      <c r="H26" s="1838"/>
      <c r="I26" s="1838"/>
      <c r="J26" s="1585">
        <v>45190</v>
      </c>
      <c r="K26" s="1586" t="s">
        <v>1240</v>
      </c>
    </row>
    <row r="27" spans="1:11" x14ac:dyDescent="0.2">
      <c r="A27" s="1837"/>
      <c r="B27" s="1850"/>
      <c r="C27" s="1837"/>
      <c r="D27" s="1837"/>
      <c r="E27" s="1837"/>
      <c r="F27" s="1837"/>
      <c r="G27" s="1837"/>
      <c r="H27" s="1838"/>
      <c r="I27" s="1838"/>
      <c r="J27" s="1552">
        <v>45209</v>
      </c>
      <c r="K27" s="1584" t="s">
        <v>1232</v>
      </c>
    </row>
    <row r="28" spans="1:11" x14ac:dyDescent="0.2">
      <c r="A28" s="1837"/>
      <c r="B28" s="1850"/>
      <c r="C28" s="1837"/>
      <c r="D28" s="1837"/>
      <c r="E28" s="1837"/>
      <c r="F28" s="1837"/>
      <c r="G28" s="1837"/>
      <c r="H28" s="1838"/>
      <c r="I28" s="1838"/>
      <c r="J28" s="1552">
        <v>45216</v>
      </c>
      <c r="K28" s="1584" t="s">
        <v>1240</v>
      </c>
    </row>
    <row r="29" spans="1:11" x14ac:dyDescent="0.2">
      <c r="A29" s="1837"/>
      <c r="B29" s="1850"/>
      <c r="C29" s="1837"/>
      <c r="D29" s="1837"/>
      <c r="E29" s="1837"/>
      <c r="F29" s="1837"/>
      <c r="G29" s="1837"/>
      <c r="H29" s="1838"/>
      <c r="I29" s="1838"/>
      <c r="J29" s="1585">
        <v>45272</v>
      </c>
      <c r="K29" s="1586" t="s">
        <v>699</v>
      </c>
    </row>
    <row r="30" spans="1:11" ht="15" customHeight="1" x14ac:dyDescent="0.2">
      <c r="A30" s="1837"/>
      <c r="B30" s="1850"/>
      <c r="C30" s="1837"/>
      <c r="D30" s="1837"/>
      <c r="E30" s="1837"/>
      <c r="F30" s="1837"/>
      <c r="G30" s="1837"/>
      <c r="H30" s="1838"/>
      <c r="I30" s="1838"/>
      <c r="J30" s="1552">
        <v>45273</v>
      </c>
      <c r="K30" s="1584" t="s">
        <v>1240</v>
      </c>
    </row>
    <row r="31" spans="1:11" ht="15" customHeight="1" x14ac:dyDescent="0.2">
      <c r="A31" s="1837"/>
      <c r="B31" s="1850"/>
      <c r="C31" s="1837"/>
      <c r="D31" s="1837"/>
      <c r="E31" s="1837"/>
      <c r="F31" s="1837"/>
      <c r="G31" s="1837"/>
      <c r="H31" s="1838"/>
      <c r="I31" s="1838"/>
      <c r="J31" s="1585">
        <v>45324</v>
      </c>
      <c r="K31" s="1586" t="s">
        <v>1232</v>
      </c>
    </row>
    <row r="32" spans="1:11" ht="15" customHeight="1" x14ac:dyDescent="0.2">
      <c r="A32" s="1837"/>
      <c r="B32" s="1850"/>
      <c r="C32" s="1837"/>
      <c r="D32" s="1837"/>
      <c r="E32" s="1837"/>
      <c r="F32" s="1837"/>
      <c r="G32" s="1837"/>
      <c r="H32" s="1838"/>
      <c r="I32" s="1838"/>
      <c r="J32" s="1585">
        <v>45351</v>
      </c>
      <c r="K32" s="1584" t="s">
        <v>1240</v>
      </c>
    </row>
    <row r="33" spans="1:11" ht="15" customHeight="1" x14ac:dyDescent="0.2">
      <c r="A33" s="1837"/>
      <c r="B33" s="1850"/>
      <c r="C33" s="1837"/>
      <c r="D33" s="1837"/>
      <c r="E33" s="1837"/>
      <c r="F33" s="1837"/>
      <c r="G33" s="1837"/>
      <c r="H33" s="1838"/>
      <c r="I33" s="1838"/>
      <c r="J33" s="1585">
        <v>45359</v>
      </c>
      <c r="K33" s="1584" t="s">
        <v>1232</v>
      </c>
    </row>
    <row r="34" spans="1:11" ht="15" customHeight="1" x14ac:dyDescent="0.2">
      <c r="A34" s="1837"/>
      <c r="B34" s="1850"/>
      <c r="C34" s="1837"/>
      <c r="D34" s="1837"/>
      <c r="E34" s="1837"/>
      <c r="F34" s="1837"/>
      <c r="G34" s="1837"/>
      <c r="H34" s="1838"/>
      <c r="I34" s="1838"/>
      <c r="J34" s="1585">
        <v>45362</v>
      </c>
      <c r="K34" s="1584" t="s">
        <v>713</v>
      </c>
    </row>
    <row r="35" spans="1:11" ht="15" customHeight="1" x14ac:dyDescent="0.2">
      <c r="A35" s="1837"/>
      <c r="B35" s="1850"/>
      <c r="C35" s="1837"/>
      <c r="D35" s="1837"/>
      <c r="E35" s="1837"/>
      <c r="F35" s="1837"/>
      <c r="G35" s="1837"/>
      <c r="H35" s="1838"/>
      <c r="I35" s="1838"/>
      <c r="J35" s="1585">
        <v>45383</v>
      </c>
      <c r="K35" s="1553" t="s">
        <v>767</v>
      </c>
    </row>
    <row r="36" spans="1:11" ht="15" customHeight="1" x14ac:dyDescent="0.2">
      <c r="A36" s="1933" t="s">
        <v>707</v>
      </c>
      <c r="B36" s="1930" t="s">
        <v>975</v>
      </c>
      <c r="C36" s="1879" t="s">
        <v>223</v>
      </c>
      <c r="D36" s="1879" t="s">
        <v>1320</v>
      </c>
      <c r="E36" s="1879" t="s">
        <v>971</v>
      </c>
      <c r="F36" s="1879">
        <v>80</v>
      </c>
      <c r="G36" s="1879" t="s">
        <v>688</v>
      </c>
      <c r="H36" s="1929">
        <v>1410000000</v>
      </c>
      <c r="I36" s="1929">
        <f>+H36/F36</f>
        <v>17625000</v>
      </c>
      <c r="J36" s="1560">
        <v>45219</v>
      </c>
      <c r="K36" s="1546" t="s">
        <v>699</v>
      </c>
    </row>
    <row r="37" spans="1:11" ht="15" customHeight="1" x14ac:dyDescent="0.2">
      <c r="A37" s="1933"/>
      <c r="B37" s="1930"/>
      <c r="C37" s="1879"/>
      <c r="D37" s="1879"/>
      <c r="E37" s="1879"/>
      <c r="F37" s="1879"/>
      <c r="G37" s="1879"/>
      <c r="H37" s="1929"/>
      <c r="I37" s="1929"/>
      <c r="J37" s="1560">
        <v>45219</v>
      </c>
      <c r="K37" s="1546" t="s">
        <v>701</v>
      </c>
    </row>
    <row r="38" spans="1:11" ht="15" customHeight="1" x14ac:dyDescent="0.2">
      <c r="A38" s="1933"/>
      <c r="B38" s="1930"/>
      <c r="C38" s="1879"/>
      <c r="D38" s="1879"/>
      <c r="E38" s="1879"/>
      <c r="F38" s="1879"/>
      <c r="G38" s="1879"/>
      <c r="H38" s="1929"/>
      <c r="I38" s="1929"/>
      <c r="J38" s="1560">
        <v>45244</v>
      </c>
      <c r="K38" s="1546" t="s">
        <v>1240</v>
      </c>
    </row>
    <row r="39" spans="1:11" ht="15" customHeight="1" x14ac:dyDescent="0.25">
      <c r="A39" s="1933"/>
      <c r="B39" s="1930"/>
      <c r="C39" s="1879"/>
      <c r="D39" s="1879"/>
      <c r="E39" s="1879"/>
      <c r="F39" s="1879"/>
      <c r="G39" s="1879"/>
      <c r="H39" s="1929"/>
      <c r="I39" s="1929"/>
      <c r="J39" s="1587">
        <v>45260</v>
      </c>
      <c r="K39" s="1546" t="s">
        <v>1232</v>
      </c>
    </row>
    <row r="40" spans="1:11" ht="15" customHeight="1" x14ac:dyDescent="0.25">
      <c r="A40" s="1933"/>
      <c r="B40" s="1930"/>
      <c r="C40" s="1879"/>
      <c r="D40" s="1879"/>
      <c r="E40" s="1879"/>
      <c r="F40" s="1879"/>
      <c r="G40" s="1879"/>
      <c r="H40" s="1929"/>
      <c r="I40" s="1929"/>
      <c r="J40" s="1587">
        <v>45356</v>
      </c>
      <c r="K40" s="1546" t="s">
        <v>706</v>
      </c>
    </row>
    <row r="41" spans="1:11" ht="15" customHeight="1" x14ac:dyDescent="0.25">
      <c r="A41" s="1933"/>
      <c r="B41" s="1930"/>
      <c r="C41" s="1879"/>
      <c r="D41" s="1879"/>
      <c r="E41" s="1879"/>
      <c r="F41" s="1879"/>
      <c r="G41" s="1879"/>
      <c r="H41" s="1929"/>
      <c r="I41" s="1929"/>
      <c r="J41" s="1587">
        <v>45404</v>
      </c>
      <c r="K41" s="1545" t="s">
        <v>767</v>
      </c>
    </row>
    <row r="42" spans="1:11" ht="15" customHeight="1" x14ac:dyDescent="0.2">
      <c r="A42" s="1837" t="s">
        <v>705</v>
      </c>
      <c r="B42" s="1850" t="s">
        <v>711</v>
      </c>
      <c r="C42" s="1837" t="s">
        <v>139</v>
      </c>
      <c r="D42" s="1837" t="s">
        <v>1290</v>
      </c>
      <c r="E42" s="1837" t="s">
        <v>971</v>
      </c>
      <c r="F42" s="1837">
        <v>14</v>
      </c>
      <c r="G42" s="1837" t="s">
        <v>688</v>
      </c>
      <c r="H42" s="1838">
        <v>264000000</v>
      </c>
      <c r="I42" s="1838">
        <f>+H42/F42</f>
        <v>18857142.857142858</v>
      </c>
      <c r="J42" s="1585">
        <v>45202</v>
      </c>
      <c r="K42" s="1551" t="s">
        <v>699</v>
      </c>
    </row>
    <row r="43" spans="1:11" ht="15" customHeight="1" x14ac:dyDescent="0.2">
      <c r="A43" s="1837"/>
      <c r="B43" s="1850"/>
      <c r="C43" s="1837"/>
      <c r="D43" s="1837"/>
      <c r="E43" s="1837"/>
      <c r="F43" s="1837"/>
      <c r="G43" s="1837"/>
      <c r="H43" s="1838"/>
      <c r="I43" s="1838"/>
      <c r="J43" s="1585">
        <v>45202</v>
      </c>
      <c r="K43" s="1551" t="s">
        <v>701</v>
      </c>
    </row>
    <row r="44" spans="1:11" ht="15" customHeight="1" x14ac:dyDescent="0.2">
      <c r="A44" s="1837"/>
      <c r="B44" s="1850"/>
      <c r="C44" s="1837"/>
      <c r="D44" s="1837"/>
      <c r="E44" s="1837"/>
      <c r="F44" s="1837"/>
      <c r="G44" s="1837"/>
      <c r="H44" s="1838"/>
      <c r="I44" s="1838"/>
      <c r="J44" s="1585">
        <v>45240</v>
      </c>
      <c r="K44" s="1551" t="s">
        <v>706</v>
      </c>
    </row>
    <row r="45" spans="1:11" ht="15" customHeight="1" x14ac:dyDescent="0.2">
      <c r="A45" s="1837"/>
      <c r="B45" s="1850"/>
      <c r="C45" s="1837"/>
      <c r="D45" s="1837"/>
      <c r="E45" s="1837"/>
      <c r="F45" s="1837"/>
      <c r="G45" s="1837"/>
      <c r="H45" s="1838"/>
      <c r="I45" s="1838"/>
      <c r="J45" s="1585">
        <v>45243</v>
      </c>
      <c r="K45" s="1551" t="s">
        <v>1240</v>
      </c>
    </row>
    <row r="46" spans="1:11" ht="15" customHeight="1" x14ac:dyDescent="0.2">
      <c r="A46" s="1837"/>
      <c r="B46" s="1850"/>
      <c r="C46" s="1837"/>
      <c r="D46" s="1837"/>
      <c r="E46" s="1837"/>
      <c r="F46" s="1837"/>
      <c r="G46" s="1837"/>
      <c r="H46" s="1838"/>
      <c r="I46" s="1838"/>
      <c r="J46" s="1585">
        <v>45260</v>
      </c>
      <c r="K46" s="1551" t="s">
        <v>713</v>
      </c>
    </row>
    <row r="47" spans="1:11" ht="15" customHeight="1" x14ac:dyDescent="0.2">
      <c r="A47" s="1837"/>
      <c r="B47" s="1850"/>
      <c r="C47" s="1837"/>
      <c r="D47" s="1837"/>
      <c r="E47" s="1837"/>
      <c r="F47" s="1837"/>
      <c r="G47" s="1837"/>
      <c r="H47" s="1838"/>
      <c r="I47" s="1838"/>
      <c r="J47" s="1552">
        <v>45364</v>
      </c>
      <c r="K47" s="1551" t="s">
        <v>715</v>
      </c>
    </row>
    <row r="48" spans="1:11" ht="15" customHeight="1" x14ac:dyDescent="0.2">
      <c r="A48" s="1852" t="s">
        <v>709</v>
      </c>
      <c r="B48" s="1871" t="s">
        <v>962</v>
      </c>
      <c r="C48" s="1852" t="s">
        <v>943</v>
      </c>
      <c r="D48" s="1852" t="s">
        <v>1321</v>
      </c>
      <c r="E48" s="1852" t="s">
        <v>963</v>
      </c>
      <c r="F48" s="1852">
        <v>25</v>
      </c>
      <c r="G48" s="1852" t="s">
        <v>944</v>
      </c>
      <c r="H48" s="1846">
        <v>325000000</v>
      </c>
      <c r="I48" s="1846">
        <f>+H48/F48</f>
        <v>13000000</v>
      </c>
      <c r="J48" s="1543">
        <v>45175</v>
      </c>
      <c r="K48" s="1544" t="s">
        <v>699</v>
      </c>
    </row>
    <row r="49" spans="1:11" ht="15" customHeight="1" x14ac:dyDescent="0.2">
      <c r="A49" s="1853"/>
      <c r="B49" s="1872"/>
      <c r="C49" s="1853"/>
      <c r="D49" s="1853"/>
      <c r="E49" s="1853"/>
      <c r="F49" s="1853"/>
      <c r="G49" s="1853"/>
      <c r="H49" s="1855"/>
      <c r="I49" s="1855"/>
      <c r="J49" s="1543">
        <v>45175</v>
      </c>
      <c r="K49" s="1544" t="s">
        <v>700</v>
      </c>
    </row>
    <row r="50" spans="1:11" ht="15" customHeight="1" x14ac:dyDescent="0.2">
      <c r="A50" s="1853"/>
      <c r="B50" s="1872"/>
      <c r="C50" s="1853"/>
      <c r="D50" s="1853"/>
      <c r="E50" s="1853"/>
      <c r="F50" s="1853"/>
      <c r="G50" s="1853"/>
      <c r="H50" s="1855"/>
      <c r="I50" s="1855"/>
      <c r="J50" s="1543">
        <v>45175</v>
      </c>
      <c r="K50" s="1544" t="s">
        <v>701</v>
      </c>
    </row>
    <row r="51" spans="1:11" ht="15" customHeight="1" x14ac:dyDescent="0.2">
      <c r="A51" s="1853"/>
      <c r="B51" s="1872"/>
      <c r="C51" s="1853"/>
      <c r="D51" s="1853"/>
      <c r="E51" s="1853"/>
      <c r="F51" s="1853"/>
      <c r="G51" s="1853"/>
      <c r="H51" s="1855"/>
      <c r="I51" s="1855"/>
      <c r="J51" s="1543">
        <v>45209</v>
      </c>
      <c r="K51" s="1544" t="s">
        <v>706</v>
      </c>
    </row>
    <row r="52" spans="1:11" ht="15" customHeight="1" x14ac:dyDescent="0.2">
      <c r="A52" s="1853"/>
      <c r="B52" s="1872"/>
      <c r="C52" s="1853"/>
      <c r="D52" s="1853"/>
      <c r="E52" s="1853"/>
      <c r="F52" s="1853"/>
      <c r="G52" s="1853"/>
      <c r="H52" s="1855"/>
      <c r="I52" s="1855"/>
      <c r="J52" s="1543">
        <v>45209</v>
      </c>
      <c r="K52" s="1544" t="s">
        <v>703</v>
      </c>
    </row>
    <row r="53" spans="1:11" ht="15" customHeight="1" x14ac:dyDescent="0.2">
      <c r="A53" s="1853"/>
      <c r="B53" s="1872"/>
      <c r="C53" s="1853"/>
      <c r="D53" s="1853"/>
      <c r="E53" s="1853"/>
      <c r="F53" s="1853"/>
      <c r="G53" s="1853"/>
      <c r="H53" s="1855"/>
      <c r="I53" s="1855"/>
      <c r="J53" s="1543">
        <v>45215</v>
      </c>
      <c r="K53" s="1544" t="s">
        <v>942</v>
      </c>
    </row>
    <row r="54" spans="1:11" ht="15" customHeight="1" x14ac:dyDescent="0.2">
      <c r="A54" s="1853"/>
      <c r="B54" s="1872"/>
      <c r="C54" s="1853"/>
      <c r="D54" s="1853"/>
      <c r="E54" s="1853"/>
      <c r="F54" s="1853"/>
      <c r="G54" s="1853"/>
      <c r="H54" s="1855"/>
      <c r="I54" s="1855"/>
      <c r="J54" s="1543">
        <v>45238</v>
      </c>
      <c r="K54" s="1544" t="s">
        <v>703</v>
      </c>
    </row>
    <row r="55" spans="1:11" ht="15" customHeight="1" x14ac:dyDescent="0.2">
      <c r="A55" s="1853"/>
      <c r="B55" s="1872"/>
      <c r="C55" s="1853"/>
      <c r="D55" s="1853"/>
      <c r="E55" s="1853"/>
      <c r="F55" s="1853"/>
      <c r="G55" s="1853"/>
      <c r="H55" s="1855"/>
      <c r="I55" s="1855"/>
      <c r="J55" s="1543">
        <v>45266</v>
      </c>
      <c r="K55" s="1544" t="s">
        <v>714</v>
      </c>
    </row>
    <row r="56" spans="1:11" ht="15" customHeight="1" x14ac:dyDescent="0.2">
      <c r="A56" s="1854"/>
      <c r="B56" s="1873"/>
      <c r="C56" s="1854"/>
      <c r="D56" s="1854"/>
      <c r="E56" s="1854"/>
      <c r="F56" s="1854"/>
      <c r="G56" s="1854"/>
      <c r="H56" s="1847"/>
      <c r="I56" s="1847"/>
      <c r="J56" s="1543">
        <v>45267</v>
      </c>
      <c r="K56" s="1544" t="s">
        <v>715</v>
      </c>
    </row>
    <row r="57" spans="1:11" ht="15" customHeight="1" x14ac:dyDescent="0.2">
      <c r="A57" s="1837" t="s">
        <v>698</v>
      </c>
      <c r="B57" s="1850" t="s">
        <v>906</v>
      </c>
      <c r="C57" s="1837" t="s">
        <v>464</v>
      </c>
      <c r="D57" s="1837" t="s">
        <v>1322</v>
      </c>
      <c r="E57" s="1837" t="s">
        <v>907</v>
      </c>
      <c r="F57" s="1837" t="s">
        <v>908</v>
      </c>
      <c r="G57" s="1837" t="s">
        <v>909</v>
      </c>
      <c r="H57" s="1838">
        <v>854642504.75</v>
      </c>
      <c r="I57" s="1837" t="s">
        <v>908</v>
      </c>
      <c r="J57" s="1552">
        <v>45127</v>
      </c>
      <c r="K57" s="1588" t="s">
        <v>910</v>
      </c>
    </row>
    <row r="58" spans="1:11" ht="15" customHeight="1" x14ac:dyDescent="0.2">
      <c r="A58" s="1837"/>
      <c r="B58" s="1850"/>
      <c r="C58" s="1837"/>
      <c r="D58" s="1837"/>
      <c r="E58" s="1837"/>
      <c r="F58" s="1837"/>
      <c r="G58" s="1837"/>
      <c r="H58" s="1838"/>
      <c r="I58" s="1837"/>
      <c r="J58" s="1552">
        <v>45127</v>
      </c>
      <c r="K58" s="1551" t="s">
        <v>700</v>
      </c>
    </row>
    <row r="59" spans="1:11" ht="15" customHeight="1" x14ac:dyDescent="0.2">
      <c r="A59" s="1837"/>
      <c r="B59" s="1850"/>
      <c r="C59" s="1837"/>
      <c r="D59" s="1837"/>
      <c r="E59" s="1837"/>
      <c r="F59" s="1837"/>
      <c r="G59" s="1837"/>
      <c r="H59" s="1838"/>
      <c r="I59" s="1837"/>
      <c r="J59" s="1552">
        <v>45131</v>
      </c>
      <c r="K59" s="1588" t="s">
        <v>701</v>
      </c>
    </row>
    <row r="60" spans="1:11" ht="15" customHeight="1" x14ac:dyDescent="0.2">
      <c r="A60" s="1837"/>
      <c r="B60" s="1850"/>
      <c r="C60" s="1837"/>
      <c r="D60" s="1837"/>
      <c r="E60" s="1837"/>
      <c r="F60" s="1837"/>
      <c r="G60" s="1837"/>
      <c r="H60" s="1838"/>
      <c r="I60" s="1837"/>
      <c r="J60" s="1552">
        <v>45131</v>
      </c>
      <c r="K60" s="1551" t="s">
        <v>706</v>
      </c>
    </row>
    <row r="61" spans="1:11" s="1377" customFormat="1" x14ac:dyDescent="0.25">
      <c r="A61" s="1837"/>
      <c r="B61" s="1850"/>
      <c r="C61" s="1837"/>
      <c r="D61" s="1837"/>
      <c r="E61" s="1837"/>
      <c r="F61" s="1837"/>
      <c r="G61" s="1837"/>
      <c r="H61" s="1838"/>
      <c r="I61" s="1837"/>
      <c r="J61" s="1552">
        <v>45176</v>
      </c>
      <c r="K61" s="1588" t="s">
        <v>703</v>
      </c>
    </row>
    <row r="62" spans="1:11" s="1377" customFormat="1" x14ac:dyDescent="0.25">
      <c r="A62" s="1837"/>
      <c r="B62" s="1850"/>
      <c r="C62" s="1837"/>
      <c r="D62" s="1837"/>
      <c r="E62" s="1837"/>
      <c r="F62" s="1837"/>
      <c r="G62" s="1837"/>
      <c r="H62" s="1838"/>
      <c r="I62" s="1837"/>
      <c r="J62" s="1552">
        <v>45188</v>
      </c>
      <c r="K62" s="1551" t="s">
        <v>942</v>
      </c>
    </row>
    <row r="63" spans="1:11" s="1377" customFormat="1" x14ac:dyDescent="0.25">
      <c r="A63" s="1837"/>
      <c r="B63" s="1850"/>
      <c r="C63" s="1837"/>
      <c r="D63" s="1837"/>
      <c r="E63" s="1837"/>
      <c r="F63" s="1837"/>
      <c r="G63" s="1837"/>
      <c r="H63" s="1838"/>
      <c r="I63" s="1837"/>
      <c r="J63" s="1552">
        <v>45189</v>
      </c>
      <c r="K63" s="1588" t="s">
        <v>703</v>
      </c>
    </row>
    <row r="64" spans="1:11" s="1377" customFormat="1" x14ac:dyDescent="0.25">
      <c r="A64" s="1837"/>
      <c r="B64" s="1850"/>
      <c r="C64" s="1837"/>
      <c r="D64" s="1837"/>
      <c r="E64" s="1837"/>
      <c r="F64" s="1837"/>
      <c r="G64" s="1837"/>
      <c r="H64" s="1838"/>
      <c r="I64" s="1837"/>
      <c r="J64" s="1552">
        <v>45196</v>
      </c>
      <c r="K64" s="1551" t="s">
        <v>942</v>
      </c>
    </row>
    <row r="65" spans="1:11" s="1377" customFormat="1" x14ac:dyDescent="0.25">
      <c r="A65" s="1837"/>
      <c r="B65" s="1850"/>
      <c r="C65" s="1837"/>
      <c r="D65" s="1837"/>
      <c r="E65" s="1837"/>
      <c r="F65" s="1837"/>
      <c r="G65" s="1837"/>
      <c r="H65" s="1838"/>
      <c r="I65" s="1837"/>
      <c r="J65" s="1552">
        <v>45201</v>
      </c>
      <c r="K65" s="1588" t="s">
        <v>703</v>
      </c>
    </row>
    <row r="66" spans="1:11" s="1377" customFormat="1" x14ac:dyDescent="0.25">
      <c r="A66" s="1837"/>
      <c r="B66" s="1850"/>
      <c r="C66" s="1837"/>
      <c r="D66" s="1837"/>
      <c r="E66" s="1837"/>
      <c r="F66" s="1837"/>
      <c r="G66" s="1837"/>
      <c r="H66" s="1838"/>
      <c r="I66" s="1837"/>
      <c r="J66" s="1552">
        <v>45210</v>
      </c>
      <c r="K66" s="1551" t="s">
        <v>942</v>
      </c>
    </row>
    <row r="67" spans="1:11" s="1377" customFormat="1" x14ac:dyDescent="0.25">
      <c r="A67" s="1837"/>
      <c r="B67" s="1850"/>
      <c r="C67" s="1837"/>
      <c r="D67" s="1837"/>
      <c r="E67" s="1837"/>
      <c r="F67" s="1837"/>
      <c r="G67" s="1837"/>
      <c r="H67" s="1838"/>
      <c r="I67" s="1837"/>
      <c r="J67" s="1552">
        <v>45246</v>
      </c>
      <c r="K67" s="1588" t="s">
        <v>990</v>
      </c>
    </row>
    <row r="68" spans="1:11" s="1377" customFormat="1" x14ac:dyDescent="0.25">
      <c r="A68" s="1837"/>
      <c r="B68" s="1850"/>
      <c r="C68" s="1837"/>
      <c r="D68" s="1837"/>
      <c r="E68" s="1837"/>
      <c r="F68" s="1837"/>
      <c r="G68" s="1837"/>
      <c r="H68" s="1838"/>
      <c r="I68" s="1837"/>
      <c r="J68" s="1552">
        <v>45254</v>
      </c>
      <c r="K68" s="1551" t="s">
        <v>991</v>
      </c>
    </row>
    <row r="69" spans="1:11" s="1377" customFormat="1" x14ac:dyDescent="0.25">
      <c r="A69" s="1875" t="s">
        <v>1323</v>
      </c>
      <c r="B69" s="1907" t="s">
        <v>1324</v>
      </c>
      <c r="C69" s="1875" t="s">
        <v>225</v>
      </c>
      <c r="D69" s="1875" t="s">
        <v>1325</v>
      </c>
      <c r="E69" s="1875" t="s">
        <v>179</v>
      </c>
      <c r="F69" s="1875">
        <v>59</v>
      </c>
      <c r="G69" s="1875" t="s">
        <v>594</v>
      </c>
      <c r="H69" s="1902">
        <v>1153594261.1900001</v>
      </c>
      <c r="I69" s="1902">
        <f>+H69/F69</f>
        <v>19552445.104915254</v>
      </c>
      <c r="J69" s="1589">
        <v>45343</v>
      </c>
      <c r="K69" s="1544" t="s">
        <v>699</v>
      </c>
    </row>
    <row r="70" spans="1:11" s="1377" customFormat="1" x14ac:dyDescent="0.25">
      <c r="A70" s="1876"/>
      <c r="B70" s="1908"/>
      <c r="C70" s="1876"/>
      <c r="D70" s="1876"/>
      <c r="E70" s="1876"/>
      <c r="F70" s="1876"/>
      <c r="G70" s="1876"/>
      <c r="H70" s="1903"/>
      <c r="I70" s="1903"/>
      <c r="J70" s="1589">
        <v>45356</v>
      </c>
      <c r="K70" s="1544" t="s">
        <v>701</v>
      </c>
    </row>
    <row r="71" spans="1:11" s="1377" customFormat="1" x14ac:dyDescent="0.25">
      <c r="A71" s="1876"/>
      <c r="B71" s="1908"/>
      <c r="C71" s="1876"/>
      <c r="D71" s="1876"/>
      <c r="E71" s="1876"/>
      <c r="F71" s="1876"/>
      <c r="G71" s="1876"/>
      <c r="H71" s="1903"/>
      <c r="I71" s="1903"/>
      <c r="J71" s="1589">
        <v>44965</v>
      </c>
      <c r="K71" s="1544" t="s">
        <v>706</v>
      </c>
    </row>
    <row r="72" spans="1:11" s="1377" customFormat="1" x14ac:dyDescent="0.25">
      <c r="A72" s="1876"/>
      <c r="B72" s="1908"/>
      <c r="C72" s="1876"/>
      <c r="D72" s="1876"/>
      <c r="E72" s="1876"/>
      <c r="F72" s="1876"/>
      <c r="G72" s="1876"/>
      <c r="H72" s="1903"/>
      <c r="I72" s="1903"/>
      <c r="J72" s="1589">
        <v>45387</v>
      </c>
      <c r="K72" s="1544" t="s">
        <v>945</v>
      </c>
    </row>
    <row r="73" spans="1:11" s="1377" customFormat="1" x14ac:dyDescent="0.25">
      <c r="A73" s="1876"/>
      <c r="B73" s="1908"/>
      <c r="C73" s="1876"/>
      <c r="D73" s="1876"/>
      <c r="E73" s="1876"/>
      <c r="F73" s="1876"/>
      <c r="G73" s="1876"/>
      <c r="H73" s="1903"/>
      <c r="I73" s="1903"/>
      <c r="J73" s="1589">
        <v>45432</v>
      </c>
      <c r="K73" s="1544" t="s">
        <v>1326</v>
      </c>
    </row>
    <row r="74" spans="1:11" s="1377" customFormat="1" x14ac:dyDescent="0.25">
      <c r="A74" s="1876"/>
      <c r="B74" s="1908"/>
      <c r="C74" s="1876"/>
      <c r="D74" s="1876"/>
      <c r="E74" s="1876"/>
      <c r="F74" s="1876"/>
      <c r="G74" s="1876"/>
      <c r="H74" s="1903"/>
      <c r="I74" s="1903"/>
      <c r="J74" s="1554">
        <v>45404</v>
      </c>
      <c r="K74" s="1544" t="s">
        <v>1327</v>
      </c>
    </row>
    <row r="75" spans="1:11" s="1377" customFormat="1" x14ac:dyDescent="0.25">
      <c r="A75" s="1876"/>
      <c r="B75" s="1908"/>
      <c r="C75" s="1876"/>
      <c r="D75" s="1876"/>
      <c r="E75" s="1876"/>
      <c r="F75" s="1876"/>
      <c r="G75" s="1876"/>
      <c r="H75" s="1903"/>
      <c r="I75" s="1903"/>
      <c r="J75" s="1554">
        <v>45432</v>
      </c>
      <c r="K75" s="1544" t="s">
        <v>942</v>
      </c>
    </row>
    <row r="76" spans="1:11" s="1377" customFormat="1" x14ac:dyDescent="0.25">
      <c r="A76" s="1876"/>
      <c r="B76" s="1908"/>
      <c r="C76" s="1876"/>
      <c r="D76" s="1876"/>
      <c r="E76" s="1876"/>
      <c r="F76" s="1876"/>
      <c r="G76" s="1876"/>
      <c r="H76" s="1903"/>
      <c r="I76" s="1903"/>
      <c r="J76" s="1589">
        <v>45825</v>
      </c>
      <c r="K76" s="1544" t="s">
        <v>713</v>
      </c>
    </row>
    <row r="77" spans="1:11" s="1377" customFormat="1" x14ac:dyDescent="0.25">
      <c r="A77" s="1877"/>
      <c r="B77" s="1742"/>
      <c r="C77" s="1877"/>
      <c r="D77" s="1877"/>
      <c r="E77" s="1877"/>
      <c r="F77" s="1877"/>
      <c r="G77" s="1877"/>
      <c r="H77" s="1904"/>
      <c r="I77" s="1904"/>
      <c r="J77" s="1555">
        <v>45462</v>
      </c>
      <c r="K77" s="1544" t="s">
        <v>991</v>
      </c>
    </row>
    <row r="78" spans="1:11" s="1377" customFormat="1" x14ac:dyDescent="0.25">
      <c r="A78" s="1874" t="s">
        <v>1300</v>
      </c>
      <c r="B78" s="1906" t="s">
        <v>1028</v>
      </c>
      <c r="C78" s="1874" t="s">
        <v>311</v>
      </c>
      <c r="D78" s="1874" t="s">
        <v>1328</v>
      </c>
      <c r="E78" s="1874" t="s">
        <v>179</v>
      </c>
      <c r="F78" s="1874">
        <v>11</v>
      </c>
      <c r="G78" s="1874" t="s">
        <v>688</v>
      </c>
      <c r="H78" s="1899">
        <v>139116500</v>
      </c>
      <c r="I78" s="1899">
        <f>+H78/F78</f>
        <v>12646954.545454545</v>
      </c>
      <c r="J78" s="1590">
        <v>45316</v>
      </c>
      <c r="K78" s="1549" t="s">
        <v>699</v>
      </c>
    </row>
    <row r="79" spans="1:11" ht="15" customHeight="1" x14ac:dyDescent="0.2">
      <c r="A79" s="1874"/>
      <c r="B79" s="1906"/>
      <c r="C79" s="1874"/>
      <c r="D79" s="1874"/>
      <c r="E79" s="1874"/>
      <c r="F79" s="1874"/>
      <c r="G79" s="1874"/>
      <c r="H79" s="1899"/>
      <c r="I79" s="1899"/>
      <c r="J79" s="1590">
        <v>45316</v>
      </c>
      <c r="K79" s="1549" t="s">
        <v>701</v>
      </c>
    </row>
    <row r="80" spans="1:11" ht="15" customHeight="1" x14ac:dyDescent="0.2">
      <c r="A80" s="1874"/>
      <c r="B80" s="1906"/>
      <c r="C80" s="1874"/>
      <c r="D80" s="1874"/>
      <c r="E80" s="1874"/>
      <c r="F80" s="1874"/>
      <c r="G80" s="1874"/>
      <c r="H80" s="1899"/>
      <c r="I80" s="1899"/>
      <c r="J80" s="1590">
        <v>45359</v>
      </c>
      <c r="K80" s="1549" t="s">
        <v>706</v>
      </c>
    </row>
    <row r="81" spans="1:11" ht="15" customHeight="1" x14ac:dyDescent="0.2">
      <c r="A81" s="1874"/>
      <c r="B81" s="1906"/>
      <c r="C81" s="1874"/>
      <c r="D81" s="1874"/>
      <c r="E81" s="1874"/>
      <c r="F81" s="1874"/>
      <c r="G81" s="1874"/>
      <c r="H81" s="1899"/>
      <c r="I81" s="1899"/>
      <c r="J81" s="1590">
        <v>45357</v>
      </c>
      <c r="K81" s="1549" t="s">
        <v>701</v>
      </c>
    </row>
    <row r="82" spans="1:11" ht="15" customHeight="1" x14ac:dyDescent="0.2">
      <c r="A82" s="1874"/>
      <c r="B82" s="1906"/>
      <c r="C82" s="1874"/>
      <c r="D82" s="1874"/>
      <c r="E82" s="1874"/>
      <c r="F82" s="1874"/>
      <c r="G82" s="1874"/>
      <c r="H82" s="1899"/>
      <c r="I82" s="1899"/>
      <c r="J82" s="1590">
        <v>45357</v>
      </c>
      <c r="K82" s="1549" t="s">
        <v>706</v>
      </c>
    </row>
    <row r="83" spans="1:11" ht="15" customHeight="1" x14ac:dyDescent="0.2">
      <c r="A83" s="1874"/>
      <c r="B83" s="1906"/>
      <c r="C83" s="1874"/>
      <c r="D83" s="1874"/>
      <c r="E83" s="1874"/>
      <c r="F83" s="1874"/>
      <c r="G83" s="1874"/>
      <c r="H83" s="1899"/>
      <c r="I83" s="1899"/>
      <c r="J83" s="1559">
        <v>45387</v>
      </c>
      <c r="K83" s="1549" t="s">
        <v>713</v>
      </c>
    </row>
    <row r="84" spans="1:11" ht="15" customHeight="1" x14ac:dyDescent="0.2">
      <c r="A84" s="1874"/>
      <c r="B84" s="1906"/>
      <c r="C84" s="1874"/>
      <c r="D84" s="1874"/>
      <c r="E84" s="1874"/>
      <c r="F84" s="1874"/>
      <c r="G84" s="1874"/>
      <c r="H84" s="1899"/>
      <c r="I84" s="1899"/>
      <c r="J84" s="1559">
        <v>45393</v>
      </c>
      <c r="K84" s="1549" t="s">
        <v>703</v>
      </c>
    </row>
    <row r="85" spans="1:11" ht="15" customHeight="1" x14ac:dyDescent="0.2">
      <c r="A85" s="1874"/>
      <c r="B85" s="1906"/>
      <c r="C85" s="1874"/>
      <c r="D85" s="1874"/>
      <c r="E85" s="1874"/>
      <c r="F85" s="1874"/>
      <c r="G85" s="1874"/>
      <c r="H85" s="1899"/>
      <c r="I85" s="1899"/>
      <c r="J85" s="1559">
        <v>45406</v>
      </c>
      <c r="K85" s="1553" t="s">
        <v>993</v>
      </c>
    </row>
    <row r="86" spans="1:11" ht="15" customHeight="1" x14ac:dyDescent="0.2">
      <c r="A86" s="1874"/>
      <c r="B86" s="1906"/>
      <c r="C86" s="1874"/>
      <c r="D86" s="1874"/>
      <c r="E86" s="1874"/>
      <c r="F86" s="1874"/>
      <c r="G86" s="1874"/>
      <c r="H86" s="1899"/>
      <c r="I86" s="1899"/>
      <c r="J86" s="1559">
        <v>45045</v>
      </c>
      <c r="K86" s="1549" t="s">
        <v>1329</v>
      </c>
    </row>
    <row r="87" spans="1:11" ht="15" customHeight="1" x14ac:dyDescent="0.2">
      <c r="A87" s="1879" t="s">
        <v>705</v>
      </c>
      <c r="B87" s="1930" t="s">
        <v>972</v>
      </c>
      <c r="C87" s="1879" t="s">
        <v>139</v>
      </c>
      <c r="D87" s="1879" t="s">
        <v>550</v>
      </c>
      <c r="E87" s="1934" t="s">
        <v>973</v>
      </c>
      <c r="F87" s="1879">
        <v>150</v>
      </c>
      <c r="G87" s="1879" t="s">
        <v>974</v>
      </c>
      <c r="H87" s="1929">
        <v>2261029335.9400001</v>
      </c>
      <c r="I87" s="1929">
        <f>+H87/F87</f>
        <v>15073528.906266667</v>
      </c>
      <c r="J87" s="1591">
        <v>45097</v>
      </c>
      <c r="K87" s="1592" t="s">
        <v>699</v>
      </c>
    </row>
    <row r="88" spans="1:11" ht="15" customHeight="1" x14ac:dyDescent="0.2">
      <c r="A88" s="1933"/>
      <c r="B88" s="1930"/>
      <c r="C88" s="1879"/>
      <c r="D88" s="1879"/>
      <c r="E88" s="1934"/>
      <c r="F88" s="1879"/>
      <c r="G88" s="1879"/>
      <c r="H88" s="1929"/>
      <c r="I88" s="1929"/>
      <c r="J88" s="1591">
        <v>45097</v>
      </c>
      <c r="K88" s="1592" t="s">
        <v>701</v>
      </c>
    </row>
    <row r="89" spans="1:11" ht="15" customHeight="1" x14ac:dyDescent="0.2">
      <c r="A89" s="1933"/>
      <c r="B89" s="1930"/>
      <c r="C89" s="1879"/>
      <c r="D89" s="1879"/>
      <c r="E89" s="1934"/>
      <c r="F89" s="1879"/>
      <c r="G89" s="1879"/>
      <c r="H89" s="1929"/>
      <c r="I89" s="1929"/>
      <c r="J89" s="1591">
        <v>45100</v>
      </c>
      <c r="K89" s="1592" t="s">
        <v>706</v>
      </c>
    </row>
    <row r="90" spans="1:11" ht="15" customHeight="1" x14ac:dyDescent="0.2">
      <c r="A90" s="1933"/>
      <c r="B90" s="1930"/>
      <c r="C90" s="1879"/>
      <c r="D90" s="1879"/>
      <c r="E90" s="1934"/>
      <c r="F90" s="1879"/>
      <c r="G90" s="1879"/>
      <c r="H90" s="1929"/>
      <c r="I90" s="1929"/>
      <c r="J90" s="1591">
        <v>45100</v>
      </c>
      <c r="K90" s="1592" t="s">
        <v>1240</v>
      </c>
    </row>
    <row r="91" spans="1:11" ht="15" customHeight="1" x14ac:dyDescent="0.2">
      <c r="A91" s="1933"/>
      <c r="B91" s="1930"/>
      <c r="C91" s="1879"/>
      <c r="D91" s="1879"/>
      <c r="E91" s="1934"/>
      <c r="F91" s="1879"/>
      <c r="G91" s="1879"/>
      <c r="H91" s="1929"/>
      <c r="I91" s="1929"/>
      <c r="J91" s="1591">
        <v>45119</v>
      </c>
      <c r="K91" s="1592" t="s">
        <v>1232</v>
      </c>
    </row>
    <row r="92" spans="1:11" ht="15" customHeight="1" x14ac:dyDescent="0.2">
      <c r="A92" s="1933"/>
      <c r="B92" s="1930"/>
      <c r="C92" s="1879"/>
      <c r="D92" s="1879"/>
      <c r="E92" s="1934"/>
      <c r="F92" s="1879"/>
      <c r="G92" s="1879"/>
      <c r="H92" s="1929"/>
      <c r="I92" s="1929"/>
      <c r="J92" s="1591">
        <v>45139</v>
      </c>
      <c r="K92" s="1592" t="s">
        <v>1240</v>
      </c>
    </row>
    <row r="93" spans="1:11" ht="15" customHeight="1" x14ac:dyDescent="0.2">
      <c r="A93" s="1933"/>
      <c r="B93" s="1930"/>
      <c r="C93" s="1879"/>
      <c r="D93" s="1879"/>
      <c r="E93" s="1934"/>
      <c r="F93" s="1879"/>
      <c r="G93" s="1879"/>
      <c r="H93" s="1929"/>
      <c r="I93" s="1929"/>
      <c r="J93" s="1591">
        <v>45168</v>
      </c>
      <c r="K93" s="1592" t="s">
        <v>1232</v>
      </c>
    </row>
    <row r="94" spans="1:11" ht="15" customHeight="1" x14ac:dyDescent="0.2">
      <c r="A94" s="1933"/>
      <c r="B94" s="1930"/>
      <c r="C94" s="1879"/>
      <c r="D94" s="1879"/>
      <c r="E94" s="1934"/>
      <c r="F94" s="1879"/>
      <c r="G94" s="1879"/>
      <c r="H94" s="1929"/>
      <c r="I94" s="1929"/>
      <c r="J94" s="1591">
        <v>45183</v>
      </c>
      <c r="K94" s="1592" t="s">
        <v>699</v>
      </c>
    </row>
    <row r="95" spans="1:11" ht="15" customHeight="1" x14ac:dyDescent="0.2">
      <c r="A95" s="1933"/>
      <c r="B95" s="1930"/>
      <c r="C95" s="1879"/>
      <c r="D95" s="1879"/>
      <c r="E95" s="1934"/>
      <c r="F95" s="1879"/>
      <c r="G95" s="1879"/>
      <c r="H95" s="1929"/>
      <c r="I95" s="1929"/>
      <c r="J95" s="1591">
        <v>45217</v>
      </c>
      <c r="K95" s="1592" t="s">
        <v>706</v>
      </c>
    </row>
    <row r="96" spans="1:11" ht="15" customHeight="1" x14ac:dyDescent="0.2">
      <c r="A96" s="1933"/>
      <c r="B96" s="1930"/>
      <c r="C96" s="1879"/>
      <c r="D96" s="1879"/>
      <c r="E96" s="1934"/>
      <c r="F96" s="1879"/>
      <c r="G96" s="1879"/>
      <c r="H96" s="1929"/>
      <c r="I96" s="1929"/>
      <c r="J96" s="1591">
        <v>45217</v>
      </c>
      <c r="K96" s="1592" t="s">
        <v>1240</v>
      </c>
    </row>
    <row r="97" spans="1:11" ht="15" customHeight="1" x14ac:dyDescent="0.2">
      <c r="A97" s="1933"/>
      <c r="B97" s="1930"/>
      <c r="C97" s="1879"/>
      <c r="D97" s="1879"/>
      <c r="E97" s="1934"/>
      <c r="F97" s="1879"/>
      <c r="G97" s="1879"/>
      <c r="H97" s="1929"/>
      <c r="I97" s="1929"/>
      <c r="J97" s="1591">
        <v>45223</v>
      </c>
      <c r="K97" s="1592" t="s">
        <v>1240</v>
      </c>
    </row>
    <row r="98" spans="1:11" ht="15" customHeight="1" x14ac:dyDescent="0.2">
      <c r="A98" s="1933"/>
      <c r="B98" s="1930"/>
      <c r="C98" s="1879"/>
      <c r="D98" s="1879"/>
      <c r="E98" s="1934"/>
      <c r="F98" s="1879"/>
      <c r="G98" s="1879"/>
      <c r="H98" s="1929"/>
      <c r="I98" s="1929"/>
      <c r="J98" s="1591">
        <v>45266</v>
      </c>
      <c r="K98" s="1592" t="s">
        <v>1232</v>
      </c>
    </row>
    <row r="99" spans="1:11" ht="15" customHeight="1" x14ac:dyDescent="0.2">
      <c r="A99" s="1933"/>
      <c r="B99" s="1930"/>
      <c r="C99" s="1879"/>
      <c r="D99" s="1879"/>
      <c r="E99" s="1934"/>
      <c r="F99" s="1879"/>
      <c r="G99" s="1879"/>
      <c r="H99" s="1929"/>
      <c r="I99" s="1929"/>
      <c r="J99" s="1591">
        <v>45271</v>
      </c>
      <c r="K99" s="1592" t="s">
        <v>1232</v>
      </c>
    </row>
    <row r="100" spans="1:11" ht="15" customHeight="1" x14ac:dyDescent="0.2">
      <c r="A100" s="1933"/>
      <c r="B100" s="1930"/>
      <c r="C100" s="1879"/>
      <c r="D100" s="1879"/>
      <c r="E100" s="1934"/>
      <c r="F100" s="1879"/>
      <c r="G100" s="1879"/>
      <c r="H100" s="1929"/>
      <c r="I100" s="1929"/>
      <c r="J100" s="1591">
        <v>45272</v>
      </c>
      <c r="K100" s="1592" t="s">
        <v>1240</v>
      </c>
    </row>
    <row r="101" spans="1:11" ht="15" customHeight="1" x14ac:dyDescent="0.2">
      <c r="A101" s="1933"/>
      <c r="B101" s="1930"/>
      <c r="C101" s="1879"/>
      <c r="D101" s="1879"/>
      <c r="E101" s="1934"/>
      <c r="F101" s="1879"/>
      <c r="G101" s="1879"/>
      <c r="H101" s="1929"/>
      <c r="I101" s="1929"/>
      <c r="J101" s="1591">
        <v>45279</v>
      </c>
      <c r="K101" s="1592" t="s">
        <v>1232</v>
      </c>
    </row>
    <row r="102" spans="1:11" ht="15" customHeight="1" x14ac:dyDescent="0.2">
      <c r="A102" s="1933"/>
      <c r="B102" s="1930"/>
      <c r="C102" s="1879"/>
      <c r="D102" s="1879"/>
      <c r="E102" s="1934"/>
      <c r="F102" s="1879"/>
      <c r="G102" s="1879"/>
      <c r="H102" s="1929"/>
      <c r="I102" s="1929"/>
      <c r="J102" s="1591">
        <v>44993</v>
      </c>
      <c r="K102" s="1592" t="s">
        <v>1240</v>
      </c>
    </row>
    <row r="103" spans="1:11" ht="15" customHeight="1" x14ac:dyDescent="0.2">
      <c r="A103" s="1933"/>
      <c r="B103" s="1930"/>
      <c r="C103" s="1879"/>
      <c r="D103" s="1879"/>
      <c r="E103" s="1934"/>
      <c r="F103" s="1879"/>
      <c r="G103" s="1879"/>
      <c r="H103" s="1929"/>
      <c r="I103" s="1929"/>
      <c r="J103" s="1591">
        <v>45363</v>
      </c>
      <c r="K103" s="1592" t="s">
        <v>1240</v>
      </c>
    </row>
    <row r="104" spans="1:11" ht="15" customHeight="1" x14ac:dyDescent="0.2">
      <c r="A104" s="1933"/>
      <c r="B104" s="1930"/>
      <c r="C104" s="1879"/>
      <c r="D104" s="1879"/>
      <c r="E104" s="1934"/>
      <c r="F104" s="1879"/>
      <c r="G104" s="1879"/>
      <c r="H104" s="1929"/>
      <c r="I104" s="1929"/>
      <c r="J104" s="1591">
        <v>45400</v>
      </c>
      <c r="K104" s="1592" t="s">
        <v>1240</v>
      </c>
    </row>
    <row r="105" spans="1:11" ht="15" customHeight="1" x14ac:dyDescent="0.2">
      <c r="A105" s="1933"/>
      <c r="B105" s="1930"/>
      <c r="C105" s="1879"/>
      <c r="D105" s="1879"/>
      <c r="E105" s="1934"/>
      <c r="F105" s="1879"/>
      <c r="G105" s="1879"/>
      <c r="H105" s="1929"/>
      <c r="I105" s="1929"/>
      <c r="J105" s="1591">
        <v>45429</v>
      </c>
      <c r="K105" s="1592" t="s">
        <v>1240</v>
      </c>
    </row>
    <row r="106" spans="1:11" ht="15" customHeight="1" x14ac:dyDescent="0.2">
      <c r="A106" s="1933"/>
      <c r="B106" s="1930"/>
      <c r="C106" s="1879"/>
      <c r="D106" s="1879"/>
      <c r="E106" s="1934"/>
      <c r="F106" s="1879"/>
      <c r="G106" s="1879"/>
      <c r="H106" s="1929"/>
      <c r="I106" s="1929"/>
      <c r="J106" s="1591">
        <v>45450</v>
      </c>
      <c r="K106" s="1592" t="s">
        <v>1232</v>
      </c>
    </row>
    <row r="107" spans="1:11" ht="15" customHeight="1" x14ac:dyDescent="0.2">
      <c r="A107" s="1933"/>
      <c r="B107" s="1930"/>
      <c r="C107" s="1879"/>
      <c r="D107" s="1879"/>
      <c r="E107" s="1934"/>
      <c r="F107" s="1879"/>
      <c r="G107" s="1879"/>
      <c r="H107" s="1929"/>
      <c r="I107" s="1929"/>
      <c r="J107" s="1591">
        <v>45457</v>
      </c>
      <c r="K107" s="1592" t="s">
        <v>713</v>
      </c>
    </row>
    <row r="108" spans="1:11" ht="15" customHeight="1" x14ac:dyDescent="0.2">
      <c r="A108" s="1933"/>
      <c r="B108" s="1930"/>
      <c r="C108" s="1879"/>
      <c r="D108" s="1879"/>
      <c r="E108" s="1934"/>
      <c r="F108" s="1879"/>
      <c r="G108" s="1879"/>
      <c r="H108" s="1929"/>
      <c r="I108" s="1929"/>
      <c r="J108" s="1591">
        <v>45457</v>
      </c>
      <c r="K108" s="1592" t="s">
        <v>714</v>
      </c>
    </row>
    <row r="109" spans="1:11" ht="15" customHeight="1" x14ac:dyDescent="0.2">
      <c r="A109" s="1933"/>
      <c r="B109" s="1930"/>
      <c r="C109" s="1879"/>
      <c r="D109" s="1879"/>
      <c r="E109" s="1934"/>
      <c r="F109" s="1879"/>
      <c r="G109" s="1879"/>
      <c r="H109" s="1929"/>
      <c r="I109" s="1929"/>
      <c r="J109" s="1560">
        <v>45457</v>
      </c>
      <c r="K109" s="1546" t="s">
        <v>715</v>
      </c>
    </row>
    <row r="110" spans="1:11" ht="15" customHeight="1" x14ac:dyDescent="0.2">
      <c r="A110" s="1837" t="s">
        <v>705</v>
      </c>
      <c r="B110" s="1850" t="s">
        <v>966</v>
      </c>
      <c r="C110" s="1837" t="s">
        <v>710</v>
      </c>
      <c r="D110" s="1837" t="s">
        <v>1330</v>
      </c>
      <c r="E110" s="1837" t="s">
        <v>395</v>
      </c>
      <c r="F110" s="1837">
        <v>82</v>
      </c>
      <c r="G110" s="1837" t="s">
        <v>946</v>
      </c>
      <c r="H110" s="1838">
        <v>2094812428.9100001</v>
      </c>
      <c r="I110" s="1838">
        <f>H110/F110</f>
        <v>25546493.035487805</v>
      </c>
      <c r="J110" s="1552">
        <v>45202</v>
      </c>
      <c r="K110" s="1553" t="s">
        <v>775</v>
      </c>
    </row>
    <row r="111" spans="1:11" ht="15" customHeight="1" x14ac:dyDescent="0.2">
      <c r="A111" s="1837"/>
      <c r="B111" s="1850"/>
      <c r="C111" s="1837"/>
      <c r="D111" s="1837"/>
      <c r="E111" s="1837"/>
      <c r="F111" s="1837"/>
      <c r="G111" s="1837"/>
      <c r="H111" s="1838"/>
      <c r="I111" s="1838"/>
      <c r="J111" s="1552">
        <v>45203</v>
      </c>
      <c r="K111" s="1553" t="s">
        <v>700</v>
      </c>
    </row>
    <row r="112" spans="1:11" ht="15" customHeight="1" x14ac:dyDescent="0.2">
      <c r="A112" s="1837"/>
      <c r="B112" s="1850"/>
      <c r="C112" s="1837"/>
      <c r="D112" s="1837"/>
      <c r="E112" s="1837"/>
      <c r="F112" s="1837"/>
      <c r="G112" s="1837"/>
      <c r="H112" s="1838"/>
      <c r="I112" s="1838"/>
      <c r="J112" s="1552">
        <v>45210</v>
      </c>
      <c r="K112" s="1553" t="s">
        <v>701</v>
      </c>
    </row>
    <row r="113" spans="1:11" ht="15" customHeight="1" x14ac:dyDescent="0.2">
      <c r="A113" s="1837"/>
      <c r="B113" s="1850"/>
      <c r="C113" s="1837"/>
      <c r="D113" s="1837"/>
      <c r="E113" s="1837"/>
      <c r="F113" s="1837"/>
      <c r="G113" s="1837"/>
      <c r="H113" s="1838"/>
      <c r="I113" s="1838"/>
      <c r="J113" s="1552">
        <v>45240</v>
      </c>
      <c r="K113" s="1553" t="s">
        <v>706</v>
      </c>
    </row>
    <row r="114" spans="1:11" ht="15" customHeight="1" x14ac:dyDescent="0.2">
      <c r="A114" s="1837"/>
      <c r="B114" s="1850"/>
      <c r="C114" s="1837"/>
      <c r="D114" s="1837"/>
      <c r="E114" s="1837"/>
      <c r="F114" s="1837"/>
      <c r="G114" s="1837"/>
      <c r="H114" s="1838"/>
      <c r="I114" s="1838"/>
      <c r="J114" s="1552">
        <v>45247</v>
      </c>
      <c r="K114" s="1553" t="s">
        <v>992</v>
      </c>
    </row>
    <row r="115" spans="1:11" ht="15" customHeight="1" x14ac:dyDescent="0.2">
      <c r="A115" s="1837"/>
      <c r="B115" s="1850"/>
      <c r="C115" s="1837"/>
      <c r="D115" s="1837"/>
      <c r="E115" s="1837"/>
      <c r="F115" s="1837"/>
      <c r="G115" s="1837"/>
      <c r="H115" s="1838"/>
      <c r="I115" s="1838"/>
      <c r="J115" s="1552">
        <v>45251</v>
      </c>
      <c r="K115" s="1553" t="s">
        <v>993</v>
      </c>
    </row>
    <row r="116" spans="1:11" ht="15" customHeight="1" x14ac:dyDescent="0.2">
      <c r="A116" s="1837"/>
      <c r="B116" s="1850"/>
      <c r="C116" s="1837"/>
      <c r="D116" s="1837"/>
      <c r="E116" s="1837"/>
      <c r="F116" s="1837"/>
      <c r="G116" s="1837"/>
      <c r="H116" s="1838"/>
      <c r="I116" s="1838"/>
      <c r="J116" s="1552">
        <v>45251</v>
      </c>
      <c r="K116" s="1553" t="s">
        <v>994</v>
      </c>
    </row>
    <row r="117" spans="1:11" ht="15" customHeight="1" x14ac:dyDescent="0.2">
      <c r="A117" s="1837"/>
      <c r="B117" s="1850"/>
      <c r="C117" s="1837"/>
      <c r="D117" s="1837"/>
      <c r="E117" s="1837"/>
      <c r="F117" s="1837"/>
      <c r="G117" s="1837"/>
      <c r="H117" s="1838"/>
      <c r="I117" s="1838"/>
      <c r="J117" s="1552">
        <v>45254</v>
      </c>
      <c r="K117" s="1553" t="s">
        <v>993</v>
      </c>
    </row>
    <row r="118" spans="1:11" ht="15" customHeight="1" x14ac:dyDescent="0.2">
      <c r="A118" s="1837"/>
      <c r="B118" s="1850"/>
      <c r="C118" s="1837"/>
      <c r="D118" s="1837"/>
      <c r="E118" s="1837"/>
      <c r="F118" s="1837"/>
      <c r="G118" s="1837"/>
      <c r="H118" s="1838"/>
      <c r="I118" s="1838"/>
      <c r="J118" s="1552">
        <v>45260</v>
      </c>
      <c r="K118" s="1553" t="s">
        <v>714</v>
      </c>
    </row>
    <row r="119" spans="1:11" ht="15" customHeight="1" x14ac:dyDescent="0.2">
      <c r="A119" s="1837"/>
      <c r="B119" s="1850"/>
      <c r="C119" s="1837"/>
      <c r="D119" s="1837"/>
      <c r="E119" s="1837"/>
      <c r="F119" s="1837"/>
      <c r="G119" s="1837"/>
      <c r="H119" s="1838"/>
      <c r="I119" s="1838"/>
      <c r="J119" s="1552">
        <v>45260</v>
      </c>
      <c r="K119" s="1553" t="s">
        <v>715</v>
      </c>
    </row>
    <row r="120" spans="1:11" ht="15" customHeight="1" x14ac:dyDescent="0.2">
      <c r="A120" s="1933" t="s">
        <v>1300</v>
      </c>
      <c r="B120" s="1930" t="s">
        <v>1006</v>
      </c>
      <c r="C120" s="1879" t="s">
        <v>311</v>
      </c>
      <c r="D120" s="1879" t="s">
        <v>1331</v>
      </c>
      <c r="E120" s="1879" t="s">
        <v>179</v>
      </c>
      <c r="F120" s="1879">
        <v>10</v>
      </c>
      <c r="G120" s="1879" t="s">
        <v>688</v>
      </c>
      <c r="H120" s="1929">
        <v>136500000</v>
      </c>
      <c r="I120" s="1929">
        <f>+H120/F120</f>
        <v>13650000</v>
      </c>
      <c r="J120" s="1560">
        <v>45268</v>
      </c>
      <c r="K120" s="1546" t="s">
        <v>699</v>
      </c>
    </row>
    <row r="121" spans="1:11" ht="15" customHeight="1" x14ac:dyDescent="0.2">
      <c r="A121" s="1933"/>
      <c r="B121" s="1930"/>
      <c r="C121" s="1879"/>
      <c r="D121" s="1879"/>
      <c r="E121" s="1879"/>
      <c r="F121" s="1879"/>
      <c r="G121" s="1879"/>
      <c r="H121" s="1929"/>
      <c r="I121" s="1929"/>
      <c r="J121" s="1560">
        <v>45275</v>
      </c>
      <c r="K121" s="1546" t="s">
        <v>701</v>
      </c>
    </row>
    <row r="122" spans="1:11" ht="15" customHeight="1" x14ac:dyDescent="0.2">
      <c r="A122" s="1933"/>
      <c r="B122" s="1930"/>
      <c r="C122" s="1879"/>
      <c r="D122" s="1879"/>
      <c r="E122" s="1879"/>
      <c r="F122" s="1879"/>
      <c r="G122" s="1879"/>
      <c r="H122" s="1929"/>
      <c r="I122" s="1929"/>
      <c r="J122" s="1560">
        <v>45306</v>
      </c>
      <c r="K122" s="1546" t="s">
        <v>706</v>
      </c>
    </row>
    <row r="123" spans="1:11" ht="15" customHeight="1" x14ac:dyDescent="0.2">
      <c r="A123" s="1933"/>
      <c r="B123" s="1930"/>
      <c r="C123" s="1879"/>
      <c r="D123" s="1879"/>
      <c r="E123" s="1879"/>
      <c r="F123" s="1879"/>
      <c r="G123" s="1879"/>
      <c r="H123" s="1929"/>
      <c r="I123" s="1929"/>
      <c r="J123" s="1555">
        <v>45357</v>
      </c>
      <c r="K123" s="1546" t="s">
        <v>701</v>
      </c>
    </row>
    <row r="124" spans="1:11" ht="15" customHeight="1" x14ac:dyDescent="0.2">
      <c r="A124" s="1933"/>
      <c r="B124" s="1930"/>
      <c r="C124" s="1879"/>
      <c r="D124" s="1879"/>
      <c r="E124" s="1879"/>
      <c r="F124" s="1879"/>
      <c r="G124" s="1879"/>
      <c r="H124" s="1929"/>
      <c r="I124" s="1929"/>
      <c r="J124" s="1555">
        <v>45357</v>
      </c>
      <c r="K124" s="1546" t="s">
        <v>706</v>
      </c>
    </row>
    <row r="125" spans="1:11" ht="15" customHeight="1" x14ac:dyDescent="0.2">
      <c r="A125" s="1933"/>
      <c r="B125" s="1930"/>
      <c r="C125" s="1879"/>
      <c r="D125" s="1879"/>
      <c r="E125" s="1879"/>
      <c r="F125" s="1879"/>
      <c r="G125" s="1879"/>
      <c r="H125" s="1929"/>
      <c r="I125" s="1929"/>
      <c r="J125" s="1560">
        <v>45387</v>
      </c>
      <c r="K125" s="1546" t="s">
        <v>713</v>
      </c>
    </row>
    <row r="126" spans="1:11" ht="15" customHeight="1" x14ac:dyDescent="0.2">
      <c r="A126" s="1933"/>
      <c r="B126" s="1930"/>
      <c r="C126" s="1879"/>
      <c r="D126" s="1879"/>
      <c r="E126" s="1879"/>
      <c r="F126" s="1879"/>
      <c r="G126" s="1879"/>
      <c r="H126" s="1929"/>
      <c r="I126" s="1929"/>
      <c r="J126" s="1560">
        <v>45393</v>
      </c>
      <c r="K126" s="1546" t="s">
        <v>703</v>
      </c>
    </row>
    <row r="127" spans="1:11" ht="15" customHeight="1" x14ac:dyDescent="0.2">
      <c r="A127" s="1933"/>
      <c r="B127" s="1930"/>
      <c r="C127" s="1879"/>
      <c r="D127" s="1879"/>
      <c r="E127" s="1879"/>
      <c r="F127" s="1879"/>
      <c r="G127" s="1879"/>
      <c r="H127" s="1929"/>
      <c r="I127" s="1929"/>
      <c r="J127" s="1560">
        <v>45406</v>
      </c>
      <c r="K127" s="1545" t="s">
        <v>993</v>
      </c>
    </row>
    <row r="128" spans="1:11" ht="15" customHeight="1" x14ac:dyDescent="0.2">
      <c r="A128" s="1933"/>
      <c r="B128" s="1930"/>
      <c r="C128" s="1879"/>
      <c r="D128" s="1879"/>
      <c r="E128" s="1879"/>
      <c r="F128" s="1879"/>
      <c r="G128" s="1879"/>
      <c r="H128" s="1929"/>
      <c r="I128" s="1929"/>
      <c r="J128" s="1560">
        <v>45045</v>
      </c>
      <c r="K128" s="1546" t="s">
        <v>1329</v>
      </c>
    </row>
    <row r="129" spans="1:11" ht="15" customHeight="1" x14ac:dyDescent="0.2">
      <c r="A129" s="1563" t="s">
        <v>1300</v>
      </c>
      <c r="B129" s="1557" t="s">
        <v>1332</v>
      </c>
      <c r="C129" s="1563" t="s">
        <v>1298</v>
      </c>
      <c r="D129" s="1566" t="s">
        <v>1333</v>
      </c>
      <c r="E129" s="1565" t="s">
        <v>179</v>
      </c>
      <c r="F129" s="1563">
        <v>77</v>
      </c>
      <c r="G129" s="1563" t="s">
        <v>362</v>
      </c>
      <c r="H129" s="1558">
        <v>1520307521.6099999</v>
      </c>
      <c r="I129" s="1558">
        <f>+H129/F129</f>
        <v>19744253.527402595</v>
      </c>
      <c r="J129" s="1559">
        <v>45615</v>
      </c>
      <c r="K129" s="1553" t="s">
        <v>715</v>
      </c>
    </row>
    <row r="130" spans="1:11" ht="15" customHeight="1" x14ac:dyDescent="0.2">
      <c r="A130" s="1875" t="s">
        <v>698</v>
      </c>
      <c r="B130" s="1840" t="s">
        <v>1334</v>
      </c>
      <c r="C130" s="1842" t="s">
        <v>139</v>
      </c>
      <c r="D130" s="1875" t="s">
        <v>1335</v>
      </c>
      <c r="E130" s="1875" t="s">
        <v>1336</v>
      </c>
      <c r="F130" s="1842">
        <v>20</v>
      </c>
      <c r="G130" s="1842" t="s">
        <v>362</v>
      </c>
      <c r="H130" s="1880">
        <v>470003725.73000002</v>
      </c>
      <c r="I130" s="1880">
        <f>SUM(H130/F130)</f>
        <v>23500186.286499999</v>
      </c>
      <c r="J130" s="1560">
        <v>45496</v>
      </c>
      <c r="K130" s="1546" t="s">
        <v>701</v>
      </c>
    </row>
    <row r="131" spans="1:11" ht="15" customHeight="1" x14ac:dyDescent="0.2">
      <c r="A131" s="1876"/>
      <c r="B131" s="1900"/>
      <c r="C131" s="1878"/>
      <c r="D131" s="1876"/>
      <c r="E131" s="1876"/>
      <c r="F131" s="1878"/>
      <c r="G131" s="1878"/>
      <c r="H131" s="1881"/>
      <c r="I131" s="1881"/>
      <c r="J131" s="1560">
        <v>45504</v>
      </c>
      <c r="K131" s="1546" t="s">
        <v>1241</v>
      </c>
    </row>
    <row r="132" spans="1:11" ht="15" customHeight="1" x14ac:dyDescent="0.2">
      <c r="A132" s="1876"/>
      <c r="B132" s="1900"/>
      <c r="C132" s="1878"/>
      <c r="D132" s="1876"/>
      <c r="E132" s="1876"/>
      <c r="F132" s="1878"/>
      <c r="G132" s="1878"/>
      <c r="H132" s="1881"/>
      <c r="I132" s="1881"/>
      <c r="J132" s="1560">
        <v>45518</v>
      </c>
      <c r="K132" s="1546" t="s">
        <v>1236</v>
      </c>
    </row>
    <row r="133" spans="1:11" ht="15" customHeight="1" x14ac:dyDescent="0.2">
      <c r="A133" s="1876"/>
      <c r="B133" s="1900"/>
      <c r="C133" s="1878"/>
      <c r="D133" s="1876"/>
      <c r="E133" s="1876"/>
      <c r="F133" s="1878"/>
      <c r="G133" s="1878"/>
      <c r="H133" s="1881"/>
      <c r="I133" s="1881"/>
      <c r="J133" s="1560">
        <v>45520</v>
      </c>
      <c r="K133" s="1546" t="s">
        <v>1241</v>
      </c>
    </row>
    <row r="134" spans="1:11" ht="15" customHeight="1" x14ac:dyDescent="0.2">
      <c r="A134" s="1876"/>
      <c r="B134" s="1900"/>
      <c r="C134" s="1878"/>
      <c r="D134" s="1876"/>
      <c r="E134" s="1876"/>
      <c r="F134" s="1878"/>
      <c r="G134" s="1878"/>
      <c r="H134" s="1881"/>
      <c r="I134" s="1881"/>
      <c r="J134" s="1560">
        <v>45530</v>
      </c>
      <c r="K134" s="1546" t="s">
        <v>1236</v>
      </c>
    </row>
    <row r="135" spans="1:11" ht="15" customHeight="1" x14ac:dyDescent="0.2">
      <c r="A135" s="1876"/>
      <c r="B135" s="1900"/>
      <c r="C135" s="1878"/>
      <c r="D135" s="1876"/>
      <c r="E135" s="1876"/>
      <c r="F135" s="1878"/>
      <c r="G135" s="1878"/>
      <c r="H135" s="1881"/>
      <c r="I135" s="1881"/>
      <c r="J135" s="1560">
        <v>45541</v>
      </c>
      <c r="K135" s="1546" t="s">
        <v>1241</v>
      </c>
    </row>
    <row r="136" spans="1:11" ht="15" customHeight="1" x14ac:dyDescent="0.2">
      <c r="A136" s="1876"/>
      <c r="B136" s="1900"/>
      <c r="C136" s="1878"/>
      <c r="D136" s="1876"/>
      <c r="E136" s="1876"/>
      <c r="F136" s="1878"/>
      <c r="G136" s="1878"/>
      <c r="H136" s="1881"/>
      <c r="I136" s="1881"/>
      <c r="J136" s="1560">
        <v>45559</v>
      </c>
      <c r="K136" s="1577" t="s">
        <v>1337</v>
      </c>
    </row>
    <row r="137" spans="1:11" ht="15" customHeight="1" x14ac:dyDescent="0.2">
      <c r="A137" s="1877"/>
      <c r="B137" s="1841"/>
      <c r="C137" s="1843"/>
      <c r="D137" s="1877"/>
      <c r="E137" s="1877"/>
      <c r="F137" s="1843"/>
      <c r="G137" s="1843"/>
      <c r="H137" s="1882"/>
      <c r="I137" s="1882"/>
      <c r="J137" s="1560">
        <v>45560</v>
      </c>
      <c r="K137" s="1577" t="s">
        <v>1311</v>
      </c>
    </row>
    <row r="138" spans="1:11" ht="15" customHeight="1" x14ac:dyDescent="0.2">
      <c r="A138" s="1835" t="s">
        <v>707</v>
      </c>
      <c r="B138" s="1832" t="s">
        <v>1338</v>
      </c>
      <c r="C138" s="1835" t="s">
        <v>139</v>
      </c>
      <c r="D138" s="1837" t="s">
        <v>1339</v>
      </c>
      <c r="E138" s="1836" t="s">
        <v>395</v>
      </c>
      <c r="F138" s="1835">
        <v>143</v>
      </c>
      <c r="G138" s="1835" t="s">
        <v>1340</v>
      </c>
      <c r="H138" s="1915">
        <v>4457319422.54</v>
      </c>
      <c r="I138" s="1915">
        <f>+H138/F138</f>
        <v>31170065.891888112</v>
      </c>
      <c r="J138" s="1590">
        <v>45377</v>
      </c>
      <c r="K138" s="1549" t="s">
        <v>699</v>
      </c>
    </row>
    <row r="139" spans="1:11" ht="15" customHeight="1" x14ac:dyDescent="0.2">
      <c r="A139" s="1835"/>
      <c r="B139" s="1832"/>
      <c r="C139" s="1835"/>
      <c r="D139" s="1837"/>
      <c r="E139" s="1836"/>
      <c r="F139" s="1835"/>
      <c r="G139" s="1835"/>
      <c r="H139" s="1915"/>
      <c r="I139" s="1915"/>
      <c r="J139" s="1590">
        <v>45377</v>
      </c>
      <c r="K139" s="1549" t="s">
        <v>701</v>
      </c>
    </row>
    <row r="140" spans="1:11" ht="15" customHeight="1" x14ac:dyDescent="0.2">
      <c r="A140" s="1835"/>
      <c r="B140" s="1832"/>
      <c r="C140" s="1835"/>
      <c r="D140" s="1837"/>
      <c r="E140" s="1836"/>
      <c r="F140" s="1835"/>
      <c r="G140" s="1835"/>
      <c r="H140" s="1915"/>
      <c r="I140" s="1915"/>
      <c r="J140" s="1590">
        <v>45390</v>
      </c>
      <c r="K140" s="1549" t="s">
        <v>706</v>
      </c>
    </row>
    <row r="141" spans="1:11" ht="15" customHeight="1" x14ac:dyDescent="0.2">
      <c r="A141" s="1835"/>
      <c r="B141" s="1832"/>
      <c r="C141" s="1835"/>
      <c r="D141" s="1837"/>
      <c r="E141" s="1836"/>
      <c r="F141" s="1835"/>
      <c r="G141" s="1835"/>
      <c r="H141" s="1915"/>
      <c r="I141" s="1915"/>
      <c r="J141" s="1590">
        <v>45411</v>
      </c>
      <c r="K141" s="1549" t="s">
        <v>1297</v>
      </c>
    </row>
    <row r="142" spans="1:11" ht="15" customHeight="1" x14ac:dyDescent="0.2">
      <c r="A142" s="1835"/>
      <c r="B142" s="1832"/>
      <c r="C142" s="1835"/>
      <c r="D142" s="1837"/>
      <c r="E142" s="1836"/>
      <c r="F142" s="1835"/>
      <c r="G142" s="1835"/>
      <c r="H142" s="1915"/>
      <c r="I142" s="1915"/>
      <c r="J142" s="1590">
        <v>45426</v>
      </c>
      <c r="K142" s="1551" t="s">
        <v>700</v>
      </c>
    </row>
    <row r="143" spans="1:11" ht="15" customHeight="1" x14ac:dyDescent="0.2">
      <c r="A143" s="1835"/>
      <c r="B143" s="1832"/>
      <c r="C143" s="1835"/>
      <c r="D143" s="1837"/>
      <c r="E143" s="1836"/>
      <c r="F143" s="1835"/>
      <c r="G143" s="1835"/>
      <c r="H143" s="1915"/>
      <c r="I143" s="1915"/>
      <c r="J143" s="1590">
        <v>45427</v>
      </c>
      <c r="K143" s="1551" t="s">
        <v>702</v>
      </c>
    </row>
    <row r="144" spans="1:11" ht="15" customHeight="1" x14ac:dyDescent="0.2">
      <c r="A144" s="1835"/>
      <c r="B144" s="1832"/>
      <c r="C144" s="1835"/>
      <c r="D144" s="1837"/>
      <c r="E144" s="1836"/>
      <c r="F144" s="1835"/>
      <c r="G144" s="1835"/>
      <c r="H144" s="1915"/>
      <c r="I144" s="1915"/>
      <c r="J144" s="1590">
        <v>45497</v>
      </c>
      <c r="K144" s="1551" t="s">
        <v>1241</v>
      </c>
    </row>
    <row r="145" spans="1:11" ht="15" customHeight="1" x14ac:dyDescent="0.2">
      <c r="A145" s="1835"/>
      <c r="B145" s="1832"/>
      <c r="C145" s="1835"/>
      <c r="D145" s="1837"/>
      <c r="E145" s="1836"/>
      <c r="F145" s="1835"/>
      <c r="G145" s="1835"/>
      <c r="H145" s="1915"/>
      <c r="I145" s="1915"/>
      <c r="J145" s="1590">
        <v>45517</v>
      </c>
      <c r="K145" s="1549" t="s">
        <v>1236</v>
      </c>
    </row>
    <row r="146" spans="1:11" ht="15" customHeight="1" x14ac:dyDescent="0.2">
      <c r="A146" s="1835"/>
      <c r="B146" s="1832"/>
      <c r="C146" s="1835"/>
      <c r="D146" s="1837"/>
      <c r="E146" s="1836"/>
      <c r="F146" s="1835"/>
      <c r="G146" s="1835"/>
      <c r="H146" s="1915"/>
      <c r="I146" s="1915"/>
      <c r="J146" s="1590">
        <v>45602</v>
      </c>
      <c r="K146" s="1551" t="s">
        <v>702</v>
      </c>
    </row>
    <row r="147" spans="1:11" ht="15" customHeight="1" x14ac:dyDescent="0.2">
      <c r="A147" s="1835"/>
      <c r="B147" s="1832"/>
      <c r="C147" s="1835"/>
      <c r="D147" s="1837"/>
      <c r="E147" s="1836"/>
      <c r="F147" s="1835"/>
      <c r="G147" s="1835"/>
      <c r="H147" s="1915"/>
      <c r="I147" s="1915"/>
      <c r="J147" s="1590">
        <v>45632</v>
      </c>
      <c r="K147" s="1549" t="s">
        <v>1303</v>
      </c>
    </row>
    <row r="148" spans="1:11" ht="15" customHeight="1" x14ac:dyDescent="0.2">
      <c r="A148" s="1835"/>
      <c r="B148" s="1832"/>
      <c r="C148" s="1835"/>
      <c r="D148" s="1837"/>
      <c r="E148" s="1836"/>
      <c r="F148" s="1835"/>
      <c r="G148" s="1835"/>
      <c r="H148" s="1915"/>
      <c r="I148" s="1915"/>
      <c r="J148" s="1590">
        <v>45642</v>
      </c>
      <c r="K148" s="1593" t="s">
        <v>767</v>
      </c>
    </row>
    <row r="149" spans="1:11" ht="15" customHeight="1" x14ac:dyDescent="0.2">
      <c r="A149" s="1879" t="s">
        <v>705</v>
      </c>
      <c r="B149" s="1905" t="s">
        <v>712</v>
      </c>
      <c r="C149" s="1896" t="s">
        <v>139</v>
      </c>
      <c r="D149" s="1879" t="s">
        <v>1341</v>
      </c>
      <c r="E149" s="1879" t="s">
        <v>539</v>
      </c>
      <c r="F149" s="1879">
        <v>120</v>
      </c>
      <c r="G149" s="1879" t="s">
        <v>1342</v>
      </c>
      <c r="H149" s="1929">
        <v>4345313562.6599998</v>
      </c>
      <c r="I149" s="1929">
        <f>SUM(H149/F149)</f>
        <v>36210946.355499998</v>
      </c>
      <c r="J149" s="1560">
        <v>45534</v>
      </c>
      <c r="K149" s="1594" t="s">
        <v>1251</v>
      </c>
    </row>
    <row r="150" spans="1:11" ht="15" customHeight="1" x14ac:dyDescent="0.2">
      <c r="A150" s="1879"/>
      <c r="B150" s="1905"/>
      <c r="C150" s="1896"/>
      <c r="D150" s="1879"/>
      <c r="E150" s="1879"/>
      <c r="F150" s="1879"/>
      <c r="G150" s="1879"/>
      <c r="H150" s="1929"/>
      <c r="I150" s="1929"/>
      <c r="J150" s="1560">
        <v>45536</v>
      </c>
      <c r="K150" s="1594" t="s">
        <v>701</v>
      </c>
    </row>
    <row r="151" spans="1:11" ht="15" customHeight="1" x14ac:dyDescent="0.2">
      <c r="A151" s="1879"/>
      <c r="B151" s="1905"/>
      <c r="C151" s="1896"/>
      <c r="D151" s="1879"/>
      <c r="E151" s="1879"/>
      <c r="F151" s="1879"/>
      <c r="G151" s="1879"/>
      <c r="H151" s="1929"/>
      <c r="I151" s="1929"/>
      <c r="J151" s="1560">
        <v>45540</v>
      </c>
      <c r="K151" s="1594" t="s">
        <v>706</v>
      </c>
    </row>
    <row r="152" spans="1:11" ht="15" customHeight="1" x14ac:dyDescent="0.2">
      <c r="A152" s="1879"/>
      <c r="B152" s="1905"/>
      <c r="C152" s="1896"/>
      <c r="D152" s="1879"/>
      <c r="E152" s="1879"/>
      <c r="F152" s="1879"/>
      <c r="G152" s="1879"/>
      <c r="H152" s="1929"/>
      <c r="I152" s="1929"/>
      <c r="J152" s="1560">
        <v>45565</v>
      </c>
      <c r="K152" s="1594" t="s">
        <v>1241</v>
      </c>
    </row>
    <row r="153" spans="1:11" ht="15" customHeight="1" x14ac:dyDescent="0.2">
      <c r="A153" s="1879"/>
      <c r="B153" s="1905"/>
      <c r="C153" s="1896"/>
      <c r="D153" s="1879"/>
      <c r="E153" s="1879"/>
      <c r="F153" s="1879"/>
      <c r="G153" s="1879"/>
      <c r="H153" s="1929"/>
      <c r="I153" s="1929"/>
      <c r="J153" s="1560">
        <v>45582</v>
      </c>
      <c r="K153" s="1594" t="s">
        <v>1236</v>
      </c>
    </row>
    <row r="154" spans="1:11" ht="15" customHeight="1" x14ac:dyDescent="0.2">
      <c r="A154" s="1879"/>
      <c r="B154" s="1905"/>
      <c r="C154" s="1896"/>
      <c r="D154" s="1879"/>
      <c r="E154" s="1879"/>
      <c r="F154" s="1879"/>
      <c r="G154" s="1879"/>
      <c r="H154" s="1929"/>
      <c r="I154" s="1929"/>
      <c r="J154" s="1560">
        <v>45602</v>
      </c>
      <c r="K154" s="1595" t="s">
        <v>702</v>
      </c>
    </row>
    <row r="155" spans="1:11" ht="15" customHeight="1" x14ac:dyDescent="0.2">
      <c r="A155" s="1879"/>
      <c r="B155" s="1905"/>
      <c r="C155" s="1896"/>
      <c r="D155" s="1879"/>
      <c r="E155" s="1879"/>
      <c r="F155" s="1879"/>
      <c r="G155" s="1879"/>
      <c r="H155" s="1929"/>
      <c r="I155" s="1929"/>
      <c r="J155" s="1560">
        <v>45608</v>
      </c>
      <c r="K155" s="1594" t="s">
        <v>1241</v>
      </c>
    </row>
    <row r="156" spans="1:11" ht="15" customHeight="1" x14ac:dyDescent="0.2">
      <c r="A156" s="1879"/>
      <c r="B156" s="1905"/>
      <c r="C156" s="1896"/>
      <c r="D156" s="1879"/>
      <c r="E156" s="1879"/>
      <c r="F156" s="1879"/>
      <c r="G156" s="1879"/>
      <c r="H156" s="1929"/>
      <c r="I156" s="1929"/>
      <c r="J156" s="1554">
        <v>45608</v>
      </c>
      <c r="K156" s="1595" t="s">
        <v>1343</v>
      </c>
    </row>
    <row r="157" spans="1:11" ht="15" customHeight="1" x14ac:dyDescent="0.2">
      <c r="A157" s="1879"/>
      <c r="B157" s="1905"/>
      <c r="C157" s="1896"/>
      <c r="D157" s="1879"/>
      <c r="E157" s="1879"/>
      <c r="F157" s="1879"/>
      <c r="G157" s="1879"/>
      <c r="H157" s="1929"/>
      <c r="I157" s="1929"/>
      <c r="J157" s="1560">
        <v>45622</v>
      </c>
      <c r="K157" s="1594" t="s">
        <v>1236</v>
      </c>
    </row>
    <row r="158" spans="1:11" ht="15" customHeight="1" x14ac:dyDescent="0.2">
      <c r="A158" s="1879"/>
      <c r="B158" s="1905"/>
      <c r="C158" s="1896"/>
      <c r="D158" s="1879"/>
      <c r="E158" s="1879"/>
      <c r="F158" s="1879"/>
      <c r="G158" s="1879"/>
      <c r="H158" s="1929"/>
      <c r="I158" s="1929"/>
      <c r="J158" s="1560">
        <v>45623</v>
      </c>
      <c r="K158" s="1594" t="s">
        <v>714</v>
      </c>
    </row>
    <row r="159" spans="1:11" ht="15" customHeight="1" x14ac:dyDescent="0.2">
      <c r="A159" s="1879"/>
      <c r="B159" s="1905"/>
      <c r="C159" s="1896"/>
      <c r="D159" s="1879"/>
      <c r="E159" s="1879"/>
      <c r="F159" s="1879"/>
      <c r="G159" s="1879"/>
      <c r="H159" s="1929"/>
      <c r="I159" s="1929"/>
      <c r="J159" s="1554">
        <v>45628</v>
      </c>
      <c r="K159" s="1595" t="s">
        <v>1344</v>
      </c>
    </row>
    <row r="160" spans="1:11" ht="15" customHeight="1" x14ac:dyDescent="0.2">
      <c r="A160" s="1365"/>
      <c r="B160" s="1365"/>
      <c r="C160" s="1365"/>
      <c r="D160" s="1365"/>
      <c r="E160" s="1365"/>
      <c r="F160" s="1365"/>
      <c r="G160" s="1365"/>
      <c r="H160" s="1365"/>
      <c r="I160" s="1365"/>
      <c r="J160" s="1365"/>
      <c r="K160" s="1365"/>
    </row>
    <row r="161" s="1365" customFormat="1" ht="15" customHeight="1" x14ac:dyDescent="0.2"/>
    <row r="162" s="1365" customFormat="1" ht="15" customHeight="1" x14ac:dyDescent="0.2"/>
    <row r="163" s="1365" customFormat="1" ht="15" customHeight="1" x14ac:dyDescent="0.2"/>
    <row r="164" s="1365" customFormat="1" ht="15" customHeight="1" x14ac:dyDescent="0.2"/>
    <row r="165" s="1365" customFormat="1" ht="15" customHeight="1" x14ac:dyDescent="0.2"/>
    <row r="166" s="1365" customFormat="1" ht="15" customHeight="1" x14ac:dyDescent="0.2"/>
    <row r="167" s="1365" customFormat="1" ht="15" customHeight="1" x14ac:dyDescent="0.2"/>
    <row r="168" s="1365" customFormat="1" ht="15" customHeight="1" x14ac:dyDescent="0.2"/>
    <row r="169" s="1365" customFormat="1" ht="15" customHeight="1" x14ac:dyDescent="0.2"/>
    <row r="170" s="1365" customFormat="1" ht="15" customHeight="1" x14ac:dyDescent="0.2"/>
    <row r="171" s="1365" customFormat="1" ht="15" customHeight="1" x14ac:dyDescent="0.2"/>
    <row r="172" s="1365" customFormat="1" ht="15" customHeight="1" x14ac:dyDescent="0.2"/>
    <row r="173" s="1365" customFormat="1" ht="15" customHeight="1" x14ac:dyDescent="0.2"/>
    <row r="174" s="1365" customFormat="1" ht="15" customHeight="1" x14ac:dyDescent="0.2"/>
    <row r="175" s="1365" customFormat="1" ht="15" customHeight="1" x14ac:dyDescent="0.2"/>
    <row r="176" s="1365" customFormat="1" ht="15" customHeight="1" x14ac:dyDescent="0.2"/>
    <row r="177" s="1365" customFormat="1" ht="15" customHeight="1" x14ac:dyDescent="0.2"/>
    <row r="178" s="1365" customFormat="1" ht="15" customHeight="1" x14ac:dyDescent="0.2"/>
    <row r="179" s="1365" customFormat="1" ht="15" customHeight="1" x14ac:dyDescent="0.2"/>
    <row r="180" s="1365" customFormat="1" ht="15" customHeight="1" x14ac:dyDescent="0.2"/>
    <row r="181" s="1365" customFormat="1" ht="15" customHeight="1" x14ac:dyDescent="0.2"/>
    <row r="182" s="1365" customFormat="1" ht="15" customHeight="1" x14ac:dyDescent="0.2"/>
    <row r="183" s="1365" customFormat="1" ht="15" customHeight="1" x14ac:dyDescent="0.2"/>
    <row r="184" s="1365" customFormat="1" ht="15" customHeight="1" x14ac:dyDescent="0.2"/>
    <row r="185" s="1365" customFormat="1" ht="15" customHeight="1" x14ac:dyDescent="0.2"/>
    <row r="186" s="1365" customFormat="1" x14ac:dyDescent="0.2"/>
    <row r="187" s="1365" customFormat="1" x14ac:dyDescent="0.2"/>
    <row r="188" s="1365" customFormat="1" x14ac:dyDescent="0.2"/>
    <row r="189" s="1365" customFormat="1" x14ac:dyDescent="0.2"/>
    <row r="190" s="1365" customFormat="1" x14ac:dyDescent="0.2"/>
    <row r="191" s="1365" customFormat="1" x14ac:dyDescent="0.2"/>
    <row r="192" s="1365" customFormat="1" x14ac:dyDescent="0.2"/>
    <row r="193" s="1365" customFormat="1" x14ac:dyDescent="0.2"/>
    <row r="194" s="1365" customFormat="1" x14ac:dyDescent="0.2"/>
    <row r="195" s="1365" customFormat="1" x14ac:dyDescent="0.2"/>
    <row r="196" s="1365" customFormat="1" x14ac:dyDescent="0.2"/>
    <row r="197" s="1365" customFormat="1" x14ac:dyDescent="0.2"/>
    <row r="198" s="1365" customFormat="1" x14ac:dyDescent="0.2"/>
    <row r="199" s="1365" customFormat="1" x14ac:dyDescent="0.2"/>
    <row r="200" s="1365" customFormat="1" ht="15" customHeight="1" x14ac:dyDescent="0.2"/>
    <row r="201" s="1365" customFormat="1" ht="15" customHeight="1" x14ac:dyDescent="0.2"/>
    <row r="202" s="1365" customFormat="1" ht="15" customHeight="1" x14ac:dyDescent="0.2"/>
    <row r="203" s="1365" customFormat="1" ht="15" customHeight="1" x14ac:dyDescent="0.2"/>
    <row r="204" s="1365" customFormat="1" ht="15" customHeight="1" x14ac:dyDescent="0.2"/>
    <row r="205" s="1365" customFormat="1" ht="15" customHeight="1" x14ac:dyDescent="0.2"/>
    <row r="206" s="1365" customFormat="1" ht="15" customHeight="1" x14ac:dyDescent="0.2"/>
    <row r="207" s="1365" customFormat="1" ht="15" customHeight="1" x14ac:dyDescent="0.2"/>
  </sheetData>
  <mergeCells count="130">
    <mergeCell ref="F138:F148"/>
    <mergeCell ref="G138:G148"/>
    <mergeCell ref="H138:H148"/>
    <mergeCell ref="I138:I148"/>
    <mergeCell ref="F149:F159"/>
    <mergeCell ref="G149:G159"/>
    <mergeCell ref="H149:H159"/>
    <mergeCell ref="I149:I159"/>
    <mergeCell ref="A138:A148"/>
    <mergeCell ref="B138:B148"/>
    <mergeCell ref="C138:C148"/>
    <mergeCell ref="D138:D148"/>
    <mergeCell ref="E138:E148"/>
    <mergeCell ref="A149:A159"/>
    <mergeCell ref="B149:B159"/>
    <mergeCell ref="C149:C159"/>
    <mergeCell ref="D149:D159"/>
    <mergeCell ref="E149:E159"/>
    <mergeCell ref="A130:A137"/>
    <mergeCell ref="B130:B137"/>
    <mergeCell ref="C130:C137"/>
    <mergeCell ref="D130:D137"/>
    <mergeCell ref="F110:F119"/>
    <mergeCell ref="G110:G119"/>
    <mergeCell ref="H110:H119"/>
    <mergeCell ref="I110:I119"/>
    <mergeCell ref="F120:F128"/>
    <mergeCell ref="G120:G128"/>
    <mergeCell ref="H120:H128"/>
    <mergeCell ref="I120:I128"/>
    <mergeCell ref="F130:F137"/>
    <mergeCell ref="G130:G137"/>
    <mergeCell ref="H130:H137"/>
    <mergeCell ref="I130:I137"/>
    <mergeCell ref="E130:E137"/>
    <mergeCell ref="A110:A119"/>
    <mergeCell ref="B110:B119"/>
    <mergeCell ref="C110:C119"/>
    <mergeCell ref="D110:D119"/>
    <mergeCell ref="E110:E119"/>
    <mergeCell ref="A120:A128"/>
    <mergeCell ref="B120:B128"/>
    <mergeCell ref="C120:C128"/>
    <mergeCell ref="D120:D128"/>
    <mergeCell ref="E120:E128"/>
    <mergeCell ref="A87:A109"/>
    <mergeCell ref="B87:B109"/>
    <mergeCell ref="C87:C109"/>
    <mergeCell ref="D87:D109"/>
    <mergeCell ref="E87:E109"/>
    <mergeCell ref="F87:F109"/>
    <mergeCell ref="G87:G109"/>
    <mergeCell ref="H87:H109"/>
    <mergeCell ref="I87:I109"/>
    <mergeCell ref="A78:A86"/>
    <mergeCell ref="B78:B86"/>
    <mergeCell ref="C78:C86"/>
    <mergeCell ref="D78:D86"/>
    <mergeCell ref="F57:F68"/>
    <mergeCell ref="G57:G68"/>
    <mergeCell ref="H57:H68"/>
    <mergeCell ref="I57:I68"/>
    <mergeCell ref="F69:F77"/>
    <mergeCell ref="G69:G77"/>
    <mergeCell ref="H69:H77"/>
    <mergeCell ref="I69:I77"/>
    <mergeCell ref="F78:F86"/>
    <mergeCell ref="G78:G86"/>
    <mergeCell ref="H78:H86"/>
    <mergeCell ref="I78:I86"/>
    <mergeCell ref="E78:E86"/>
    <mergeCell ref="A57:A68"/>
    <mergeCell ref="B57:B68"/>
    <mergeCell ref="C57:C68"/>
    <mergeCell ref="D57:D68"/>
    <mergeCell ref="E42:E47"/>
    <mergeCell ref="F42:F47"/>
    <mergeCell ref="E57:E68"/>
    <mergeCell ref="A69:A77"/>
    <mergeCell ref="B69:B77"/>
    <mergeCell ref="C69:C77"/>
    <mergeCell ref="D69:D77"/>
    <mergeCell ref="E69:E77"/>
    <mergeCell ref="A42:A47"/>
    <mergeCell ref="B42:B47"/>
    <mergeCell ref="C42:C47"/>
    <mergeCell ref="D42:D47"/>
    <mergeCell ref="I8:I20"/>
    <mergeCell ref="A21:A35"/>
    <mergeCell ref="B21:B35"/>
    <mergeCell ref="C21:C35"/>
    <mergeCell ref="D21:D35"/>
    <mergeCell ref="E21:E35"/>
    <mergeCell ref="A36:A41"/>
    <mergeCell ref="B36:B41"/>
    <mergeCell ref="C36:C41"/>
    <mergeCell ref="D36:D41"/>
    <mergeCell ref="E36:E41"/>
    <mergeCell ref="F21:F35"/>
    <mergeCell ref="G21:G35"/>
    <mergeCell ref="H21:H35"/>
    <mergeCell ref="I21:I35"/>
    <mergeCell ref="F36:F41"/>
    <mergeCell ref="G36:G41"/>
    <mergeCell ref="H36:H41"/>
    <mergeCell ref="I36:I41"/>
    <mergeCell ref="A5:K5"/>
    <mergeCell ref="A3:K3"/>
    <mergeCell ref="A1:K1"/>
    <mergeCell ref="A2:K2"/>
    <mergeCell ref="G42:G47"/>
    <mergeCell ref="H42:H47"/>
    <mergeCell ref="I42:I47"/>
    <mergeCell ref="A48:A56"/>
    <mergeCell ref="B48:B56"/>
    <mergeCell ref="C48:C56"/>
    <mergeCell ref="D48:D56"/>
    <mergeCell ref="E48:E56"/>
    <mergeCell ref="F48:F56"/>
    <mergeCell ref="G48:G56"/>
    <mergeCell ref="H48:H56"/>
    <mergeCell ref="I48:I56"/>
    <mergeCell ref="A8:A20"/>
    <mergeCell ref="B8:B20"/>
    <mergeCell ref="C8:C20"/>
    <mergeCell ref="D8:D20"/>
    <mergeCell ref="E8:E20"/>
    <mergeCell ref="F8:F20"/>
    <mergeCell ref="G8:G20"/>
    <mergeCell ref="H8:H20"/>
  </mergeCells>
  <dataValidations count="6">
    <dataValidation type="list" allowBlank="1" showInputMessage="1" showErrorMessage="1" sqref="K149:K155 K157:K158" xr:uid="{D14A4E39-FDA8-4866-BB1F-681CDBC92288}">
      <formula1>$L$1:$L$8</formula1>
    </dataValidation>
    <dataValidation type="list" allowBlank="1" showInputMessage="1" showErrorMessage="1" sqref="K130:K135" xr:uid="{2CA4F9FA-CAE0-41F2-A6E2-488DBE4C1A58}">
      <formula1>$L$1:$L$7</formula1>
    </dataValidation>
    <dataValidation type="list" allowBlank="1" showInputMessage="1" showErrorMessage="1" sqref="K145 K147" xr:uid="{294FAEF7-6551-4D67-89D7-72A1B2B59A37}">
      <formula1>$L$1:$L$11</formula1>
    </dataValidation>
    <dataValidation type="list" allowBlank="1" showInputMessage="1" showErrorMessage="1" sqref="K138:K140 K142:K144 K146" xr:uid="{6373D0C0-137D-4215-A230-EB6541CCFC1C}">
      <formula1>$L$4:$L$8</formula1>
    </dataValidation>
    <dataValidation type="list" allowBlank="1" showInputMessage="1" showErrorMessage="1" sqref="K36:K40 K82:K83 K78:K80 K87:K107 K109 K120:K122 K124:K125" xr:uid="{8F04C157-AC3A-4D64-A5CB-B1D46E3BC43E}">
      <formula1>$L$4:$L$7</formula1>
    </dataValidation>
    <dataValidation type="list" allowBlank="1" showInputMessage="1" showErrorMessage="1" sqref="K42:K46 K21:K34" xr:uid="{628AD655-C79A-4287-840F-47F6FAC2DA67}">
      <formula1>$L$8:$L$8</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8"/>
  <sheetViews>
    <sheetView showGridLines="0" zoomScale="80" zoomScaleNormal="80" zoomScaleSheetLayoutView="70" zoomScalePageLayoutView="70" workbookViewId="0">
      <selection activeCell="A7" sqref="A7:XFD7"/>
    </sheetView>
  </sheetViews>
  <sheetFormatPr baseColWidth="10" defaultColWidth="10.7109375" defaultRowHeight="15.75" x14ac:dyDescent="0.25"/>
  <cols>
    <col min="1" max="1" width="14.28515625" style="1386" customWidth="1"/>
    <col min="2" max="2" width="19.42578125" style="1386" customWidth="1"/>
    <col min="3" max="3" width="17.7109375" style="1387" customWidth="1"/>
    <col min="4" max="4" width="16.42578125" style="1387" customWidth="1"/>
    <col min="5" max="5" width="14.5703125" style="1387" customWidth="1"/>
    <col min="6" max="6" width="18.28515625" style="1388" customWidth="1"/>
    <col min="7" max="7" width="24" style="1388" customWidth="1"/>
    <col min="8" max="8" width="16.5703125" style="1387" customWidth="1"/>
    <col min="9" max="9" width="20.7109375" style="1380" customWidth="1"/>
    <col min="10" max="10" width="14.5703125" style="1389" customWidth="1"/>
    <col min="11" max="11" width="37.140625" style="1390" customWidth="1"/>
    <col min="12" max="12" width="21" style="1384" customWidth="1"/>
    <col min="13" max="13" width="54.140625" style="1385" customWidth="1"/>
    <col min="14" max="16384" width="10.7109375" style="1378"/>
  </cols>
  <sheetData>
    <row r="1" spans="1:13" s="343" customFormat="1" ht="12.75" customHeight="1" x14ac:dyDescent="0.2">
      <c r="A1" s="1817" t="s">
        <v>0</v>
      </c>
      <c r="B1" s="1817"/>
      <c r="C1" s="1817"/>
      <c r="D1" s="1817"/>
      <c r="E1" s="1817"/>
      <c r="F1" s="1817"/>
      <c r="G1" s="1817"/>
      <c r="H1" s="1817"/>
      <c r="I1" s="1817"/>
      <c r="J1" s="1817"/>
      <c r="K1" s="1817"/>
      <c r="L1" s="555"/>
      <c r="M1" s="555"/>
    </row>
    <row r="2" spans="1:13" s="343" customFormat="1" ht="12.75" customHeight="1" x14ac:dyDescent="0.2">
      <c r="A2" s="1817" t="s">
        <v>437</v>
      </c>
      <c r="B2" s="1817"/>
      <c r="C2" s="1817"/>
      <c r="D2" s="1817"/>
      <c r="E2" s="1817"/>
      <c r="F2" s="1817"/>
      <c r="G2" s="1817"/>
      <c r="H2" s="1817"/>
      <c r="I2" s="1817"/>
      <c r="J2" s="1817"/>
      <c r="K2" s="1817"/>
      <c r="L2" s="555"/>
      <c r="M2" s="555"/>
    </row>
    <row r="3" spans="1:13" s="343" customFormat="1" ht="13.5" customHeight="1" x14ac:dyDescent="0.2">
      <c r="A3" s="1817" t="s">
        <v>1047</v>
      </c>
      <c r="B3" s="1817"/>
      <c r="C3" s="1817"/>
      <c r="D3" s="1817"/>
      <c r="E3" s="1817"/>
      <c r="F3" s="1817"/>
      <c r="G3" s="1817"/>
      <c r="H3" s="1817"/>
      <c r="I3" s="1817"/>
      <c r="J3" s="1817"/>
      <c r="K3" s="1817"/>
      <c r="L3" s="555"/>
      <c r="M3" s="555"/>
    </row>
    <row r="4" spans="1:13" s="343" customFormat="1" ht="6.6" customHeight="1" x14ac:dyDescent="0.2">
      <c r="A4" s="1177"/>
      <c r="B4" s="1177"/>
      <c r="C4" s="1177"/>
      <c r="D4" s="1177"/>
      <c r="E4" s="1177"/>
      <c r="F4" s="1177"/>
      <c r="G4" s="1177"/>
      <c r="H4" s="1177"/>
      <c r="I4" s="1177"/>
      <c r="J4" s="1177"/>
      <c r="K4" s="556"/>
    </row>
    <row r="5" spans="1:13" s="1601" customFormat="1" ht="33.950000000000003" customHeight="1" x14ac:dyDescent="0.2">
      <c r="A5" s="1830" t="s">
        <v>441</v>
      </c>
      <c r="B5" s="1831"/>
      <c r="C5" s="1831"/>
      <c r="D5" s="1831"/>
      <c r="E5" s="1831"/>
      <c r="F5" s="1831"/>
      <c r="G5" s="1831"/>
      <c r="H5" s="1831"/>
      <c r="I5" s="1831"/>
      <c r="J5" s="1831"/>
      <c r="K5" s="1831"/>
      <c r="L5" s="1569"/>
      <c r="M5" s="1569"/>
    </row>
    <row r="6" spans="1:13" s="1385" customFormat="1" x14ac:dyDescent="0.2">
      <c r="A6" s="1379"/>
      <c r="B6" s="1379"/>
      <c r="C6" s="1380"/>
      <c r="D6" s="1380"/>
      <c r="E6" s="1380"/>
      <c r="F6" s="1381"/>
      <c r="G6" s="1381"/>
      <c r="H6" s="1380"/>
      <c r="I6" s="1380"/>
      <c r="J6" s="1382"/>
      <c r="K6" s="1383"/>
      <c r="L6" s="1384"/>
    </row>
    <row r="7" spans="1:13" s="1385" customFormat="1" ht="31.5" x14ac:dyDescent="0.2">
      <c r="A7" s="1567" t="s">
        <v>585</v>
      </c>
      <c r="B7" s="1567" t="s">
        <v>693</v>
      </c>
      <c r="C7" s="1567" t="s">
        <v>62</v>
      </c>
      <c r="D7" s="1567" t="s">
        <v>47</v>
      </c>
      <c r="E7" s="1567" t="s">
        <v>130</v>
      </c>
      <c r="F7" s="1567" t="s">
        <v>549</v>
      </c>
      <c r="G7" s="1567" t="s">
        <v>281</v>
      </c>
      <c r="H7" s="1597" t="s">
        <v>694</v>
      </c>
      <c r="I7" s="1597" t="s">
        <v>695</v>
      </c>
      <c r="J7" s="1568" t="s">
        <v>696</v>
      </c>
      <c r="K7" s="1567" t="s">
        <v>697</v>
      </c>
    </row>
    <row r="8" spans="1:13" s="1385" customFormat="1" ht="15.6" customHeight="1" x14ac:dyDescent="0.2">
      <c r="A8" s="1935" t="s">
        <v>698</v>
      </c>
      <c r="B8" s="1936" t="s">
        <v>967</v>
      </c>
      <c r="C8" s="1935" t="s">
        <v>236</v>
      </c>
      <c r="D8" s="1935" t="s">
        <v>1345</v>
      </c>
      <c r="E8" s="1935" t="s">
        <v>968</v>
      </c>
      <c r="F8" s="1935">
        <v>15</v>
      </c>
      <c r="G8" s="1935" t="s">
        <v>537</v>
      </c>
      <c r="H8" s="1937">
        <v>337</v>
      </c>
      <c r="I8" s="1937">
        <f>H8/15</f>
        <v>22.466666666666665</v>
      </c>
      <c r="J8" s="1598">
        <v>45173</v>
      </c>
      <c r="K8" s="1599" t="s">
        <v>699</v>
      </c>
    </row>
    <row r="9" spans="1:13" s="1385" customFormat="1" x14ac:dyDescent="0.2">
      <c r="A9" s="1935"/>
      <c r="B9" s="1936"/>
      <c r="C9" s="1935"/>
      <c r="D9" s="1935"/>
      <c r="E9" s="1935"/>
      <c r="F9" s="1935"/>
      <c r="G9" s="1935"/>
      <c r="H9" s="1938"/>
      <c r="I9" s="1935"/>
      <c r="J9" s="1598">
        <v>45173</v>
      </c>
      <c r="K9" s="1600" t="s">
        <v>700</v>
      </c>
    </row>
    <row r="10" spans="1:13" s="1385" customFormat="1" x14ac:dyDescent="0.2">
      <c r="A10" s="1935"/>
      <c r="B10" s="1936"/>
      <c r="C10" s="1935"/>
      <c r="D10" s="1935"/>
      <c r="E10" s="1935"/>
      <c r="F10" s="1935"/>
      <c r="G10" s="1935"/>
      <c r="H10" s="1938"/>
      <c r="I10" s="1935"/>
      <c r="J10" s="1598">
        <v>45173</v>
      </c>
      <c r="K10" s="1599" t="s">
        <v>701</v>
      </c>
    </row>
    <row r="11" spans="1:13" s="1385" customFormat="1" x14ac:dyDescent="0.2">
      <c r="A11" s="1935"/>
      <c r="B11" s="1936"/>
      <c r="C11" s="1935"/>
      <c r="D11" s="1935"/>
      <c r="E11" s="1935"/>
      <c r="F11" s="1935"/>
      <c r="G11" s="1935"/>
      <c r="H11" s="1938"/>
      <c r="I11" s="1935"/>
      <c r="J11" s="1598">
        <v>45191</v>
      </c>
      <c r="K11" s="1600" t="s">
        <v>969</v>
      </c>
    </row>
    <row r="12" spans="1:13" s="1385" customFormat="1" ht="30" x14ac:dyDescent="0.2">
      <c r="A12" s="1935"/>
      <c r="B12" s="1936"/>
      <c r="C12" s="1935"/>
      <c r="D12" s="1935"/>
      <c r="E12" s="1935"/>
      <c r="F12" s="1935"/>
      <c r="G12" s="1935"/>
      <c r="H12" s="1938"/>
      <c r="I12" s="1935"/>
      <c r="J12" s="1598">
        <v>45237</v>
      </c>
      <c r="K12" s="1599" t="s">
        <v>970</v>
      </c>
    </row>
    <row r="13" spans="1:13" s="1385" customFormat="1" x14ac:dyDescent="0.2">
      <c r="A13" s="1935"/>
      <c r="B13" s="1936"/>
      <c r="C13" s="1935"/>
      <c r="D13" s="1935"/>
      <c r="E13" s="1935"/>
      <c r="F13" s="1935"/>
      <c r="G13" s="1935"/>
      <c r="H13" s="1939"/>
      <c r="I13" s="1935"/>
      <c r="J13" s="1598">
        <v>45329</v>
      </c>
      <c r="K13" s="1599" t="s">
        <v>768</v>
      </c>
    </row>
    <row r="14" spans="1:13" s="1385" customFormat="1" x14ac:dyDescent="0.2"/>
    <row r="15" spans="1:13" s="1385" customFormat="1" x14ac:dyDescent="0.2"/>
    <row r="16" spans="1:13" s="1385" customFormat="1" x14ac:dyDescent="0.2"/>
    <row r="17" s="1385" customFormat="1" x14ac:dyDescent="0.2"/>
    <row r="18" s="1385" customFormat="1" x14ac:dyDescent="0.2"/>
    <row r="19" s="1385" customFormat="1" ht="15.6" customHeight="1" x14ac:dyDescent="0.2"/>
    <row r="20" s="1385" customFormat="1" x14ac:dyDescent="0.2"/>
    <row r="21" s="1385" customFormat="1" x14ac:dyDescent="0.2"/>
    <row r="22" s="1385" customFormat="1" x14ac:dyDescent="0.2"/>
    <row r="23" s="1385" customFormat="1" x14ac:dyDescent="0.2"/>
    <row r="24" s="1385" customFormat="1" x14ac:dyDescent="0.2"/>
    <row r="25" s="1385" customFormat="1" x14ac:dyDescent="0.2"/>
    <row r="26" s="1385" customFormat="1" x14ac:dyDescent="0.2"/>
    <row r="27" s="1385" customFormat="1" x14ac:dyDescent="0.2"/>
    <row r="28" s="1385" customFormat="1" ht="15.6" customHeight="1" x14ac:dyDescent="0.2"/>
    <row r="29" s="1385" customFormat="1" x14ac:dyDescent="0.2"/>
    <row r="30" s="1385" customFormat="1" x14ac:dyDescent="0.2"/>
    <row r="31" s="1385" customFormat="1" x14ac:dyDescent="0.2"/>
    <row r="32" s="1385" customFormat="1" x14ac:dyDescent="0.2"/>
    <row r="33" s="1385" customFormat="1" x14ac:dyDescent="0.2"/>
    <row r="34" s="1365" customFormat="1" ht="15.75" customHeight="1" x14ac:dyDescent="0.2"/>
    <row r="35" s="1365" customFormat="1" ht="15" x14ac:dyDescent="0.2"/>
    <row r="36" s="1365" customFormat="1" ht="15" x14ac:dyDescent="0.2"/>
    <row r="37" s="1365" customFormat="1" ht="15" x14ac:dyDescent="0.2"/>
    <row r="38" s="1365" customFormat="1" ht="15" x14ac:dyDescent="0.2"/>
    <row r="39" s="1365" customFormat="1" ht="15" x14ac:dyDescent="0.2"/>
    <row r="40" s="1365" customFormat="1" ht="15" x14ac:dyDescent="0.2"/>
    <row r="41" s="1365" customFormat="1" ht="15" x14ac:dyDescent="0.2"/>
    <row r="42" s="1365" customFormat="1" ht="15" x14ac:dyDescent="0.2"/>
    <row r="43" s="1365" customFormat="1" ht="15" x14ac:dyDescent="0.2"/>
    <row r="44" s="1365" customFormat="1" ht="15" x14ac:dyDescent="0.2"/>
    <row r="45" s="1365" customFormat="1" ht="15" x14ac:dyDescent="0.2"/>
    <row r="46" s="1365" customFormat="1" ht="15" x14ac:dyDescent="0.2"/>
    <row r="47" s="1365" customFormat="1" ht="15" x14ac:dyDescent="0.2"/>
    <row r="48" s="1378" customFormat="1" x14ac:dyDescent="0.25"/>
    <row r="49" s="1378" customFormat="1" x14ac:dyDescent="0.25"/>
    <row r="50" s="1378" customFormat="1" x14ac:dyDescent="0.25"/>
    <row r="51" s="1378" customFormat="1" x14ac:dyDescent="0.25"/>
    <row r="52" s="1378" customFormat="1" x14ac:dyDescent="0.25"/>
    <row r="53" s="1378" customFormat="1" x14ac:dyDescent="0.25"/>
    <row r="54" s="1378" customFormat="1" x14ac:dyDescent="0.25"/>
    <row r="55" s="1378" customFormat="1" x14ac:dyDescent="0.25"/>
    <row r="56" s="1378" customFormat="1" x14ac:dyDescent="0.25"/>
    <row r="57" s="1378" customFormat="1" x14ac:dyDescent="0.25"/>
    <row r="58" s="1378" customFormat="1" x14ac:dyDescent="0.25"/>
  </sheetData>
  <mergeCells count="13">
    <mergeCell ref="A5:K5"/>
    <mergeCell ref="A3:K3"/>
    <mergeCell ref="A2:K2"/>
    <mergeCell ref="A1:K1"/>
    <mergeCell ref="A8:A13"/>
    <mergeCell ref="B8:B13"/>
    <mergeCell ref="C8:C13"/>
    <mergeCell ref="D8:D13"/>
    <mergeCell ref="E8:E13"/>
    <mergeCell ref="F8:F13"/>
    <mergeCell ref="G8:G13"/>
    <mergeCell ref="H8:H13"/>
    <mergeCell ref="I8:I13"/>
  </mergeCells>
  <printOptions horizontalCentered="1"/>
  <pageMargins left="0.70866141732283472" right="0.70866141732283472" top="0.74803149606299213" bottom="0.74803149606299213" header="0.31496062992125984" footer="0.51181102362204722"/>
  <pageSetup scale="43"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5"/>
  <sheetViews>
    <sheetView showGridLines="0" zoomScale="80" zoomScaleNormal="80" workbookViewId="0">
      <selection activeCell="J11" sqref="J11"/>
    </sheetView>
  </sheetViews>
  <sheetFormatPr baseColWidth="10" defaultColWidth="11.42578125" defaultRowHeight="15" x14ac:dyDescent="0.25"/>
  <cols>
    <col min="1" max="1" width="21.140625" style="1413" customWidth="1"/>
    <col min="2" max="2" width="17" style="1413" bestFit="1" customWidth="1"/>
    <col min="3" max="3" width="12" style="1413" customWidth="1"/>
    <col min="4" max="4" width="24.5703125" style="1413" bestFit="1" customWidth="1"/>
    <col min="5" max="5" width="19.42578125" style="1413" customWidth="1"/>
    <col min="6" max="6" width="12.85546875" style="1413" customWidth="1"/>
    <col min="7" max="7" width="14.42578125" style="1413" bestFit="1" customWidth="1"/>
    <col min="8" max="10" width="13.7109375" style="1413" bestFit="1" customWidth="1"/>
    <col min="11" max="11" width="15.5703125" style="1413" customWidth="1"/>
    <col min="12" max="12" width="13.7109375" style="1413" bestFit="1" customWidth="1"/>
    <col min="13" max="13" width="24.140625" style="1413" hidden="1" customWidth="1"/>
    <col min="14" max="14" width="18" style="1413" hidden="1" customWidth="1"/>
    <col min="15" max="15" width="21.7109375" style="1413" hidden="1" customWidth="1"/>
    <col min="16" max="16" width="19.140625" style="1413" hidden="1" customWidth="1"/>
    <col min="17" max="17" width="23.5703125" style="1413" hidden="1" customWidth="1"/>
    <col min="18" max="18" width="16.85546875" style="1413" hidden="1" customWidth="1"/>
    <col min="19" max="19" width="16.28515625" style="1413" hidden="1" customWidth="1"/>
    <col min="20" max="20" width="19.5703125" style="1413" hidden="1" customWidth="1"/>
    <col min="21" max="21" width="12.85546875" style="1413" hidden="1" customWidth="1"/>
    <col min="22" max="24" width="14.85546875" style="1413" hidden="1" customWidth="1"/>
    <col min="25" max="26" width="15.28515625" style="1413" hidden="1" customWidth="1"/>
    <col min="27" max="27" width="20.7109375" style="1413" hidden="1" customWidth="1"/>
    <col min="28" max="28" width="17.140625" style="1413" hidden="1" customWidth="1"/>
    <col min="29" max="29" width="15.140625" style="1413" hidden="1" customWidth="1"/>
    <col min="30" max="111" width="12.140625" style="1413" customWidth="1"/>
    <col min="112" max="1011" width="13.28515625" style="1413" customWidth="1"/>
    <col min="1012" max="10011" width="14.42578125" style="1413" customWidth="1"/>
    <col min="10012" max="16384" width="15.42578125" style="1413" customWidth="1"/>
  </cols>
  <sheetData>
    <row r="1" spans="1:14" s="1188" customFormat="1" ht="14.1" customHeight="1" x14ac:dyDescent="0.25">
      <c r="A1" s="1817" t="s">
        <v>0</v>
      </c>
      <c r="B1" s="1817"/>
      <c r="C1" s="1817"/>
      <c r="D1" s="1817"/>
      <c r="E1" s="1817"/>
      <c r="F1" s="1817"/>
      <c r="G1" s="1817"/>
      <c r="H1" s="1817"/>
      <c r="I1" s="1817"/>
      <c r="J1" s="1817"/>
      <c r="K1" s="1817"/>
      <c r="L1" s="1817"/>
    </row>
    <row r="2" spans="1:14" s="1188" customFormat="1" ht="16.5" customHeight="1" x14ac:dyDescent="0.25">
      <c r="A2" s="1817" t="s">
        <v>437</v>
      </c>
      <c r="B2" s="1817"/>
      <c r="C2" s="1817"/>
      <c r="D2" s="1817"/>
      <c r="E2" s="1817"/>
      <c r="F2" s="1817"/>
      <c r="G2" s="1817"/>
      <c r="H2" s="1817"/>
      <c r="I2" s="1817"/>
      <c r="J2" s="1817"/>
      <c r="K2" s="1817"/>
      <c r="L2" s="1817"/>
    </row>
    <row r="3" spans="1:14" s="1188" customFormat="1" ht="14.45" customHeight="1" x14ac:dyDescent="0.25">
      <c r="A3" s="1817" t="s">
        <v>1047</v>
      </c>
      <c r="B3" s="1817"/>
      <c r="C3" s="1817"/>
      <c r="D3" s="1817"/>
      <c r="E3" s="1817"/>
      <c r="F3" s="1817"/>
      <c r="G3" s="1817"/>
      <c r="H3" s="1817"/>
      <c r="I3" s="1817"/>
      <c r="J3" s="1817"/>
      <c r="K3" s="1817"/>
      <c r="L3" s="1817"/>
    </row>
    <row r="4" spans="1:14" s="1188" customFormat="1" ht="10.5" customHeight="1" x14ac:dyDescent="0.25">
      <c r="A4" s="1817"/>
      <c r="B4" s="1817"/>
      <c r="C4" s="1817"/>
      <c r="D4" s="1817"/>
      <c r="E4" s="1817"/>
      <c r="F4" s="1817"/>
      <c r="G4" s="1817"/>
      <c r="H4" s="1817"/>
      <c r="I4" s="1817"/>
      <c r="J4" s="1817"/>
      <c r="K4" s="1817"/>
      <c r="L4" s="1817"/>
    </row>
    <row r="5" spans="1:14" s="1188" customFormat="1" ht="33" customHeight="1" x14ac:dyDescent="0.25">
      <c r="A5" s="1830" t="s">
        <v>560</v>
      </c>
      <c r="B5" s="1831"/>
      <c r="C5" s="1831"/>
      <c r="D5" s="1831"/>
      <c r="E5" s="1831"/>
      <c r="F5" s="1831"/>
      <c r="G5" s="1831"/>
      <c r="H5" s="1831"/>
      <c r="I5" s="1831"/>
      <c r="J5" s="1831"/>
      <c r="K5" s="1831"/>
      <c r="L5" s="1831"/>
    </row>
    <row r="7" spans="1:14" s="1385" customFormat="1" ht="47.25" x14ac:dyDescent="0.2">
      <c r="A7" s="1567" t="s">
        <v>249</v>
      </c>
      <c r="B7" s="1567" t="s">
        <v>1346</v>
      </c>
      <c r="C7" s="1567" t="s">
        <v>130</v>
      </c>
      <c r="D7" s="1567" t="s">
        <v>48</v>
      </c>
      <c r="E7" s="1567" t="s">
        <v>1347</v>
      </c>
      <c r="F7" s="1567" t="s">
        <v>549</v>
      </c>
      <c r="G7" s="1567" t="s">
        <v>1348</v>
      </c>
      <c r="H7" s="1597" t="s">
        <v>47</v>
      </c>
      <c r="I7" s="1597" t="s">
        <v>43</v>
      </c>
      <c r="J7" s="1568" t="s">
        <v>1349</v>
      </c>
      <c r="K7" s="1567" t="s">
        <v>1350</v>
      </c>
      <c r="L7" s="1567" t="s">
        <v>1351</v>
      </c>
      <c r="M7" s="1385" t="s">
        <v>1352</v>
      </c>
      <c r="N7" s="1385" t="s">
        <v>1353</v>
      </c>
    </row>
    <row r="8" spans="1:14" ht="48" x14ac:dyDescent="0.25">
      <c r="A8" s="1602" t="s">
        <v>555</v>
      </c>
      <c r="B8" s="1603">
        <v>43617</v>
      </c>
      <c r="C8" s="1604" t="s">
        <v>539</v>
      </c>
      <c r="D8" s="1605" t="s">
        <v>710</v>
      </c>
      <c r="E8" s="1606">
        <v>2490735989.8500004</v>
      </c>
      <c r="F8" s="1607">
        <v>106</v>
      </c>
      <c r="G8" s="1606">
        <v>23497509.33820755</v>
      </c>
      <c r="H8" s="1608" t="s">
        <v>556</v>
      </c>
      <c r="I8" s="1608" t="s">
        <v>557</v>
      </c>
      <c r="J8" s="1604" t="s">
        <v>1354</v>
      </c>
      <c r="K8" s="1609">
        <v>0.94</v>
      </c>
      <c r="L8" s="1609">
        <v>1</v>
      </c>
      <c r="M8" s="1609">
        <v>0.95</v>
      </c>
      <c r="N8" s="1609">
        <v>1</v>
      </c>
    </row>
    <row r="9" spans="1:14" ht="36" x14ac:dyDescent="0.25">
      <c r="A9" s="1610" t="s">
        <v>1355</v>
      </c>
      <c r="B9" s="1611">
        <v>43891</v>
      </c>
      <c r="C9" s="1612" t="s">
        <v>539</v>
      </c>
      <c r="D9" s="1613" t="s">
        <v>534</v>
      </c>
      <c r="E9" s="1614">
        <v>1850688462.1700001</v>
      </c>
      <c r="F9" s="1615">
        <v>70</v>
      </c>
      <c r="G9" s="1616">
        <v>26438406.602428574</v>
      </c>
      <c r="H9" s="1617" t="s">
        <v>1356</v>
      </c>
      <c r="I9" s="1612" t="s">
        <v>566</v>
      </c>
      <c r="J9" s="1612" t="s">
        <v>1357</v>
      </c>
      <c r="K9" s="1618">
        <v>0.71</v>
      </c>
      <c r="L9" s="1618">
        <v>0.96</v>
      </c>
      <c r="M9" s="1618">
        <v>0.76</v>
      </c>
      <c r="N9" s="1618">
        <v>0.84</v>
      </c>
    </row>
    <row r="10" spans="1:14" ht="36" x14ac:dyDescent="0.25">
      <c r="A10" s="1602" t="s">
        <v>1358</v>
      </c>
      <c r="B10" s="1603">
        <v>43922</v>
      </c>
      <c r="C10" s="1604" t="s">
        <v>1359</v>
      </c>
      <c r="D10" s="1605" t="s">
        <v>1360</v>
      </c>
      <c r="E10" s="1619">
        <v>2813063784.7600002</v>
      </c>
      <c r="F10" s="1607" t="s">
        <v>1361</v>
      </c>
      <c r="G10" s="1607" t="s">
        <v>1361</v>
      </c>
      <c r="H10" s="1608" t="s">
        <v>1362</v>
      </c>
      <c r="I10" s="1604" t="s">
        <v>566</v>
      </c>
      <c r="J10" s="1604" t="s">
        <v>1363</v>
      </c>
      <c r="K10" s="1609">
        <v>0.74</v>
      </c>
      <c r="L10" s="1609" t="s">
        <v>1361</v>
      </c>
      <c r="M10" s="1609">
        <v>0.71</v>
      </c>
      <c r="N10" s="1609">
        <v>1</v>
      </c>
    </row>
    <row r="11" spans="1:14" ht="36" x14ac:dyDescent="0.25">
      <c r="A11" s="1610" t="s">
        <v>1364</v>
      </c>
      <c r="B11" s="1611">
        <v>44440</v>
      </c>
      <c r="C11" s="1612" t="s">
        <v>1359</v>
      </c>
      <c r="D11" s="1620" t="s">
        <v>1365</v>
      </c>
      <c r="E11" s="1616">
        <v>673991408.10000002</v>
      </c>
      <c r="F11" s="1615" t="s">
        <v>1361</v>
      </c>
      <c r="G11" s="1615" t="s">
        <v>1361</v>
      </c>
      <c r="H11" s="1621" t="s">
        <v>1366</v>
      </c>
      <c r="I11" s="1617" t="s">
        <v>1367</v>
      </c>
      <c r="J11" s="1612" t="s">
        <v>1368</v>
      </c>
      <c r="K11" s="1618">
        <v>0.67</v>
      </c>
      <c r="L11" s="1618" t="s">
        <v>1361</v>
      </c>
      <c r="M11" s="1618">
        <v>0.67</v>
      </c>
      <c r="N11" s="1618">
        <v>0.91</v>
      </c>
    </row>
    <row r="12" spans="1:14" ht="24" x14ac:dyDescent="0.25">
      <c r="A12" s="1602" t="s">
        <v>664</v>
      </c>
      <c r="B12" s="1603">
        <v>44470</v>
      </c>
      <c r="C12" s="1604" t="s">
        <v>539</v>
      </c>
      <c r="D12" s="1622" t="s">
        <v>531</v>
      </c>
      <c r="E12" s="1606">
        <v>3401984737.4200001</v>
      </c>
      <c r="F12" s="1607">
        <v>120</v>
      </c>
      <c r="G12" s="1606">
        <v>28349872.811833333</v>
      </c>
      <c r="H12" s="1623" t="s">
        <v>1231</v>
      </c>
      <c r="I12" s="1604" t="s">
        <v>566</v>
      </c>
      <c r="J12" s="1604" t="s">
        <v>1368</v>
      </c>
      <c r="K12" s="1609">
        <v>0.58520000000000005</v>
      </c>
      <c r="L12" s="1609">
        <v>0.92</v>
      </c>
      <c r="M12" s="1609">
        <v>0.74</v>
      </c>
      <c r="N12" s="1609">
        <v>1</v>
      </c>
    </row>
    <row r="13" spans="1:14" ht="36" x14ac:dyDescent="0.25">
      <c r="A13" s="1610" t="s">
        <v>1369</v>
      </c>
      <c r="B13" s="1611">
        <v>44531</v>
      </c>
      <c r="C13" s="1612" t="s">
        <v>539</v>
      </c>
      <c r="D13" s="1620" t="s">
        <v>1360</v>
      </c>
      <c r="E13" s="1614">
        <v>4130930815.0300002</v>
      </c>
      <c r="F13" s="1615">
        <v>142</v>
      </c>
      <c r="G13" s="1616">
        <v>29091062.077676058</v>
      </c>
      <c r="H13" s="1617" t="s">
        <v>1370</v>
      </c>
      <c r="I13" s="1612" t="s">
        <v>577</v>
      </c>
      <c r="J13" s="1612" t="s">
        <v>1354</v>
      </c>
      <c r="K13" s="1618">
        <v>0.87</v>
      </c>
      <c r="L13" s="1618">
        <v>1</v>
      </c>
      <c r="M13" s="1618">
        <v>0.93</v>
      </c>
      <c r="N13" s="1618">
        <v>1</v>
      </c>
    </row>
    <row r="14" spans="1:14" ht="36" x14ac:dyDescent="0.25">
      <c r="A14" s="1602" t="s">
        <v>1371</v>
      </c>
      <c r="B14" s="1603">
        <v>44896</v>
      </c>
      <c r="C14" s="1604" t="s">
        <v>539</v>
      </c>
      <c r="D14" s="1622" t="s">
        <v>534</v>
      </c>
      <c r="E14" s="1619">
        <v>1780427241.3699999</v>
      </c>
      <c r="F14" s="1607">
        <v>61</v>
      </c>
      <c r="G14" s="1606">
        <v>29187331.825737704</v>
      </c>
      <c r="H14" s="1608" t="s">
        <v>1372</v>
      </c>
      <c r="I14" s="1604" t="s">
        <v>1373</v>
      </c>
      <c r="J14" s="1604" t="s">
        <v>1357</v>
      </c>
      <c r="K14" s="1609">
        <v>0.93</v>
      </c>
      <c r="L14" s="1609">
        <v>1</v>
      </c>
      <c r="M14" s="1609">
        <v>0.82</v>
      </c>
      <c r="N14" s="1609">
        <v>0.84499999999999997</v>
      </c>
    </row>
    <row r="15" spans="1:14" ht="36" x14ac:dyDescent="0.25">
      <c r="A15" s="1610" t="s">
        <v>1374</v>
      </c>
      <c r="B15" s="1611">
        <v>45200</v>
      </c>
      <c r="C15" s="1612" t="s">
        <v>539</v>
      </c>
      <c r="D15" s="1613" t="s">
        <v>1365</v>
      </c>
      <c r="E15" s="1614">
        <v>6685342377.0299997</v>
      </c>
      <c r="F15" s="1615">
        <v>168</v>
      </c>
      <c r="G15" s="1616">
        <v>39793704.625178568</v>
      </c>
      <c r="H15" s="1617" t="s">
        <v>1375</v>
      </c>
      <c r="I15" s="1612" t="s">
        <v>391</v>
      </c>
      <c r="J15" s="1612" t="s">
        <v>1368</v>
      </c>
      <c r="K15" s="1618">
        <v>0.56999999999999995</v>
      </c>
      <c r="L15" s="1618">
        <v>0.77</v>
      </c>
      <c r="M15" s="1618">
        <v>65</v>
      </c>
      <c r="N15" s="1618">
        <v>0.69</v>
      </c>
    </row>
    <row r="16" spans="1:14" ht="36" x14ac:dyDescent="0.25">
      <c r="A16" s="1602" t="s">
        <v>913</v>
      </c>
      <c r="B16" s="1603">
        <v>45200</v>
      </c>
      <c r="C16" s="1604" t="s">
        <v>539</v>
      </c>
      <c r="D16" s="1622" t="s">
        <v>1365</v>
      </c>
      <c r="E16" s="1619">
        <v>1967745394.4200001</v>
      </c>
      <c r="F16" s="1607">
        <v>52</v>
      </c>
      <c r="G16" s="1606">
        <v>37841257.585000001</v>
      </c>
      <c r="H16" s="1608" t="s">
        <v>1376</v>
      </c>
      <c r="I16" s="1604" t="s">
        <v>978</v>
      </c>
      <c r="J16" s="1604" t="s">
        <v>1363</v>
      </c>
      <c r="K16" s="1609">
        <v>0.96</v>
      </c>
      <c r="L16" s="1609">
        <v>1</v>
      </c>
      <c r="M16" s="1609">
        <v>0.98299999999999998</v>
      </c>
      <c r="N16" s="1609">
        <v>0.95</v>
      </c>
    </row>
    <row r="17" spans="1:14" ht="36" x14ac:dyDescent="0.25">
      <c r="A17" s="1610" t="s">
        <v>1377</v>
      </c>
      <c r="B17" s="1611">
        <v>45200</v>
      </c>
      <c r="C17" s="1612" t="s">
        <v>539</v>
      </c>
      <c r="D17" s="1613" t="s">
        <v>534</v>
      </c>
      <c r="E17" s="1614">
        <v>4741914421.6599998</v>
      </c>
      <c r="F17" s="1615">
        <v>120</v>
      </c>
      <c r="G17" s="1616">
        <v>39515953.513833329</v>
      </c>
      <c r="H17" s="1617" t="s">
        <v>1378</v>
      </c>
      <c r="I17" s="1612" t="s">
        <v>391</v>
      </c>
      <c r="J17" s="1612" t="s">
        <v>1368</v>
      </c>
      <c r="K17" s="1618">
        <v>0.84</v>
      </c>
      <c r="L17" s="1618">
        <v>0.41</v>
      </c>
      <c r="M17" s="1618">
        <v>0.84</v>
      </c>
      <c r="N17" s="1618">
        <v>0.94</v>
      </c>
    </row>
    <row r="18" spans="1:14" ht="36" x14ac:dyDescent="0.25">
      <c r="A18" s="1602" t="s">
        <v>1379</v>
      </c>
      <c r="B18" s="1603">
        <v>45261</v>
      </c>
      <c r="C18" s="1604" t="s">
        <v>539</v>
      </c>
      <c r="D18" s="1622" t="s">
        <v>1360</v>
      </c>
      <c r="E18" s="1619">
        <v>5233980657.1800003</v>
      </c>
      <c r="F18" s="1607">
        <v>180</v>
      </c>
      <c r="G18" s="1606">
        <v>29077670.317666668</v>
      </c>
      <c r="H18" s="1608" t="s">
        <v>1380</v>
      </c>
      <c r="I18" s="1604" t="s">
        <v>1381</v>
      </c>
      <c r="J18" s="1624" t="s">
        <v>1368</v>
      </c>
      <c r="K18" s="1625">
        <v>0.78</v>
      </c>
      <c r="L18" s="1625">
        <v>0</v>
      </c>
      <c r="M18" s="1625">
        <v>0.25</v>
      </c>
      <c r="N18" s="1625">
        <v>0.38</v>
      </c>
    </row>
    <row r="19" spans="1:14" ht="36" x14ac:dyDescent="0.25">
      <c r="A19" s="1610" t="s">
        <v>785</v>
      </c>
      <c r="B19" s="1611">
        <v>45323</v>
      </c>
      <c r="C19" s="1612" t="s">
        <v>539</v>
      </c>
      <c r="D19" s="1613" t="s">
        <v>1365</v>
      </c>
      <c r="E19" s="1614">
        <v>1159676769.9400001</v>
      </c>
      <c r="F19" s="1615">
        <v>40</v>
      </c>
      <c r="G19" s="1616">
        <v>28991919.25</v>
      </c>
      <c r="H19" s="1617" t="s">
        <v>1312</v>
      </c>
      <c r="I19" s="1612" t="s">
        <v>786</v>
      </c>
      <c r="J19" s="1612" t="s">
        <v>1357</v>
      </c>
      <c r="K19" s="1618">
        <v>0.74</v>
      </c>
      <c r="L19" s="1618">
        <v>0.42</v>
      </c>
      <c r="M19" s="1618">
        <v>0.57999999999999996</v>
      </c>
      <c r="N19" s="1618">
        <v>0.44</v>
      </c>
    </row>
    <row r="20" spans="1:14" ht="22.5" x14ac:dyDescent="0.25">
      <c r="A20" s="1626" t="s">
        <v>774</v>
      </c>
      <c r="B20" s="1627">
        <v>45444</v>
      </c>
      <c r="C20" s="1624" t="s">
        <v>539</v>
      </c>
      <c r="D20" s="1628" t="s">
        <v>531</v>
      </c>
      <c r="E20" s="1629">
        <v>502804454.72000003</v>
      </c>
      <c r="F20" s="1624">
        <v>20</v>
      </c>
      <c r="G20" s="1606">
        <v>17212707.833500002</v>
      </c>
      <c r="H20" s="1624" t="s">
        <v>1382</v>
      </c>
      <c r="I20" s="1630" t="s">
        <v>1383</v>
      </c>
      <c r="J20" s="1624" t="s">
        <v>1357</v>
      </c>
      <c r="K20" s="1625">
        <v>0.76100000000000001</v>
      </c>
      <c r="L20" s="1625">
        <v>0.98299999999999998</v>
      </c>
      <c r="M20" s="1625">
        <v>0.76900000000000002</v>
      </c>
      <c r="N20" s="1625">
        <v>1</v>
      </c>
    </row>
    <row r="21" spans="1:14" ht="22.5" x14ac:dyDescent="0.25">
      <c r="A21" s="1631" t="s">
        <v>1384</v>
      </c>
      <c r="B21" s="1632">
        <v>44917</v>
      </c>
      <c r="C21" s="1633" t="s">
        <v>395</v>
      </c>
      <c r="D21" s="1634" t="s">
        <v>1365</v>
      </c>
      <c r="E21" s="1635">
        <v>4321309303.3299999</v>
      </c>
      <c r="F21" s="1633">
        <v>140</v>
      </c>
      <c r="G21" s="1616">
        <v>30866495.02</v>
      </c>
      <c r="H21" s="1633" t="s">
        <v>1339</v>
      </c>
      <c r="I21" s="1636" t="s">
        <v>1340</v>
      </c>
      <c r="J21" s="1633" t="s">
        <v>1363</v>
      </c>
      <c r="K21" s="1637" t="s">
        <v>1361</v>
      </c>
      <c r="L21" s="1637">
        <v>0.54</v>
      </c>
      <c r="M21" s="1637">
        <v>0.54</v>
      </c>
      <c r="N21" s="1637">
        <v>0.5</v>
      </c>
    </row>
    <row r="22" spans="1:14" ht="22.5" x14ac:dyDescent="0.25">
      <c r="A22" s="1626" t="s">
        <v>1385</v>
      </c>
      <c r="B22" s="1627">
        <v>45295</v>
      </c>
      <c r="C22" s="1624" t="s">
        <v>912</v>
      </c>
      <c r="D22" s="1628" t="s">
        <v>1365</v>
      </c>
      <c r="E22" s="1629">
        <v>601596068.07000005</v>
      </c>
      <c r="F22" s="1624">
        <v>20</v>
      </c>
      <c r="G22" s="1606">
        <f>E22/F22</f>
        <v>30079803.403500002</v>
      </c>
      <c r="H22" s="1624" t="s">
        <v>554</v>
      </c>
      <c r="I22" s="1630" t="s">
        <v>684</v>
      </c>
      <c r="J22" s="1624" t="s">
        <v>1357</v>
      </c>
      <c r="K22" s="1625" t="s">
        <v>1361</v>
      </c>
      <c r="L22" s="1625">
        <v>0.39</v>
      </c>
      <c r="M22" s="1625">
        <v>0.21</v>
      </c>
      <c r="N22" s="1625">
        <v>0.74</v>
      </c>
    </row>
    <row r="23" spans="1:14" ht="22.5" x14ac:dyDescent="0.25">
      <c r="A23" s="1631" t="s">
        <v>1029</v>
      </c>
      <c r="B23" s="1632">
        <v>45551</v>
      </c>
      <c r="C23" s="1624" t="s">
        <v>539</v>
      </c>
      <c r="D23" s="1628" t="s">
        <v>1365</v>
      </c>
      <c r="E23" s="1635">
        <v>6150009727.9499998</v>
      </c>
      <c r="F23" s="1633">
        <v>212</v>
      </c>
      <c r="G23" s="1616">
        <f>E23/F23</f>
        <v>29009479.848820753</v>
      </c>
      <c r="H23" s="1633" t="s">
        <v>1386</v>
      </c>
      <c r="I23" s="1636" t="s">
        <v>1387</v>
      </c>
      <c r="J23" s="1633" t="s">
        <v>1363</v>
      </c>
      <c r="K23" s="1637">
        <v>0.18</v>
      </c>
      <c r="L23" s="1637">
        <v>3.2000000000000001E-2</v>
      </c>
      <c r="M23" s="1637">
        <v>0.09</v>
      </c>
      <c r="N23" s="1637">
        <v>0.08</v>
      </c>
    </row>
    <row r="24" spans="1:14" ht="33.75" x14ac:dyDescent="0.25">
      <c r="A24" s="1626" t="s">
        <v>1388</v>
      </c>
      <c r="B24" s="1627">
        <v>45620</v>
      </c>
      <c r="C24" s="1624" t="s">
        <v>539</v>
      </c>
      <c r="D24" s="1628" t="s">
        <v>531</v>
      </c>
      <c r="E24" s="1629">
        <v>7340732680.5100002</v>
      </c>
      <c r="F24" s="1624">
        <v>192</v>
      </c>
      <c r="G24" s="1606">
        <f>E24/F24</f>
        <v>38232982.710989587</v>
      </c>
      <c r="H24" s="1624" t="s">
        <v>1389</v>
      </c>
      <c r="I24" s="1630" t="s">
        <v>538</v>
      </c>
      <c r="J24" s="1624" t="s">
        <v>1368</v>
      </c>
      <c r="K24" s="1625">
        <v>7.2499999999999995E-2</v>
      </c>
      <c r="L24" s="1625">
        <v>0</v>
      </c>
      <c r="M24" s="1625">
        <v>1.7500000000000002E-2</v>
      </c>
      <c r="N24" s="1625">
        <v>1.41E-2</v>
      </c>
    </row>
    <row r="25" spans="1:14" ht="67.5" x14ac:dyDescent="0.25">
      <c r="A25" s="1631" t="s">
        <v>1390</v>
      </c>
      <c r="B25" s="1632">
        <v>44298</v>
      </c>
      <c r="C25" s="1633" t="s">
        <v>1359</v>
      </c>
      <c r="D25" s="1634" t="s">
        <v>140</v>
      </c>
      <c r="E25" s="1635">
        <v>796117187.51999998</v>
      </c>
      <c r="F25" s="1633" t="s">
        <v>1361</v>
      </c>
      <c r="G25" s="1616" t="s">
        <v>1361</v>
      </c>
      <c r="H25" s="1633" t="s">
        <v>1391</v>
      </c>
      <c r="I25" s="1638" t="s">
        <v>1392</v>
      </c>
      <c r="J25" s="1633" t="s">
        <v>1357</v>
      </c>
      <c r="K25" s="1637">
        <v>0.15</v>
      </c>
      <c r="L25" s="1637" t="s">
        <v>1361</v>
      </c>
      <c r="M25" s="1637">
        <v>0.15</v>
      </c>
      <c r="N25" s="1637">
        <v>0.15</v>
      </c>
    </row>
  </sheetData>
  <mergeCells count="5">
    <mergeCell ref="A1:L1"/>
    <mergeCell ref="A2:L2"/>
    <mergeCell ref="A3:L3"/>
    <mergeCell ref="A4:L4"/>
    <mergeCell ref="A5:L5"/>
  </mergeCells>
  <pageMargins left="0.7" right="0.7" top="0.75" bottom="0.75" header="0.3" footer="0.3"/>
  <pageSetup paperSize="9" scale="46" orientation="portrait" r:id="rId1"/>
  <colBreaks count="1" manualBreakCount="1">
    <brk id="29"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9"/>
  <sheetViews>
    <sheetView zoomScale="80" zoomScaleNormal="80" workbookViewId="0">
      <selection activeCell="F9" sqref="F9"/>
    </sheetView>
  </sheetViews>
  <sheetFormatPr baseColWidth="10" defaultColWidth="11.42578125" defaultRowHeight="15" x14ac:dyDescent="0.25"/>
  <cols>
    <col min="1" max="1" width="11.42578125" style="726"/>
    <col min="2" max="2" width="27.140625" style="726" customWidth="1"/>
    <col min="3" max="3" width="12.7109375" style="726" customWidth="1"/>
    <col min="4" max="4" width="29.42578125" style="726" customWidth="1"/>
    <col min="5" max="5" width="12.7109375" style="726" customWidth="1"/>
    <col min="6" max="16384" width="11.42578125" style="726"/>
  </cols>
  <sheetData>
    <row r="1" spans="1:4" s="626" customFormat="1" ht="12.75" customHeight="1" x14ac:dyDescent="0.2">
      <c r="A1" s="625"/>
      <c r="B1" s="1943" t="s">
        <v>0</v>
      </c>
      <c r="C1" s="1943"/>
      <c r="D1" s="1943"/>
    </row>
    <row r="2" spans="1:4" s="626" customFormat="1" x14ac:dyDescent="0.2">
      <c r="A2" s="625"/>
      <c r="B2" s="1943" t="s">
        <v>437</v>
      </c>
      <c r="C2" s="1943"/>
      <c r="D2" s="1943"/>
    </row>
    <row r="3" spans="1:4" s="626" customFormat="1" ht="12.75" customHeight="1" x14ac:dyDescent="0.2">
      <c r="A3" s="625"/>
      <c r="B3" s="1943" t="s">
        <v>1418</v>
      </c>
      <c r="C3" s="1943"/>
      <c r="D3" s="1943"/>
    </row>
    <row r="4" spans="1:4" s="627" customFormat="1" ht="15.75" thickBot="1" x14ac:dyDescent="0.3">
      <c r="B4" s="639"/>
      <c r="C4" s="639"/>
      <c r="D4" s="639"/>
    </row>
    <row r="5" spans="1:4" s="627" customFormat="1" ht="45.75" customHeight="1" thickBot="1" x14ac:dyDescent="0.3">
      <c r="B5" s="1940" t="s">
        <v>543</v>
      </c>
      <c r="C5" s="1941"/>
      <c r="D5" s="1942"/>
    </row>
    <row r="6" spans="1:4" ht="15.75" thickBot="1" x14ac:dyDescent="0.3">
      <c r="B6" s="727"/>
      <c r="C6" s="727"/>
      <c r="D6" s="727"/>
    </row>
    <row r="7" spans="1:4" ht="30.75" thickBot="1" x14ac:dyDescent="0.3">
      <c r="B7" s="728" t="s">
        <v>81</v>
      </c>
      <c r="C7" s="728" t="s">
        <v>345</v>
      </c>
      <c r="D7" s="728" t="s">
        <v>346</v>
      </c>
    </row>
    <row r="8" spans="1:4" x14ac:dyDescent="0.25">
      <c r="B8" s="729" t="s">
        <v>90</v>
      </c>
      <c r="C8" s="776">
        <v>1</v>
      </c>
      <c r="D8" s="797">
        <v>0</v>
      </c>
    </row>
    <row r="9" spans="1:4" x14ac:dyDescent="0.25">
      <c r="B9" s="730" t="s">
        <v>166</v>
      </c>
      <c r="C9" s="776">
        <v>18</v>
      </c>
      <c r="D9" s="797">
        <v>309295039.98000002</v>
      </c>
    </row>
    <row r="10" spans="1:4" x14ac:dyDescent="0.25">
      <c r="B10" s="730" t="s">
        <v>290</v>
      </c>
      <c r="C10" s="960">
        <v>17</v>
      </c>
      <c r="D10" s="797">
        <v>185727154.29000005</v>
      </c>
    </row>
    <row r="11" spans="1:4" x14ac:dyDescent="0.25">
      <c r="B11" s="730" t="s">
        <v>329</v>
      </c>
      <c r="C11" s="776">
        <v>12</v>
      </c>
      <c r="D11" s="797">
        <v>332120100.86000001</v>
      </c>
    </row>
    <row r="12" spans="1:4" x14ac:dyDescent="0.25">
      <c r="B12" s="730" t="s">
        <v>347</v>
      </c>
      <c r="C12" s="776">
        <v>9</v>
      </c>
      <c r="D12" s="797">
        <v>95760750.010000005</v>
      </c>
    </row>
    <row r="13" spans="1:4" x14ac:dyDescent="0.25">
      <c r="B13" s="730" t="s">
        <v>128</v>
      </c>
      <c r="C13" s="776">
        <v>89</v>
      </c>
      <c r="D13" s="797">
        <v>2044932357.6600001</v>
      </c>
    </row>
    <row r="14" spans="1:4" x14ac:dyDescent="0.25">
      <c r="B14" s="730" t="s">
        <v>78</v>
      </c>
      <c r="C14" s="777">
        <v>452</v>
      </c>
      <c r="D14" s="797">
        <v>8298108694.0800037</v>
      </c>
    </row>
    <row r="15" spans="1:4" x14ac:dyDescent="0.25">
      <c r="B15" s="731" t="s">
        <v>139</v>
      </c>
      <c r="C15" s="777">
        <v>47</v>
      </c>
      <c r="D15" s="797">
        <v>973592255.2299999</v>
      </c>
    </row>
    <row r="16" spans="1:4" x14ac:dyDescent="0.25">
      <c r="B16" s="730" t="s">
        <v>225</v>
      </c>
      <c r="C16" s="776">
        <v>47</v>
      </c>
      <c r="D16" s="797">
        <v>1003611095.9299997</v>
      </c>
    </row>
    <row r="17" spans="2:4" x14ac:dyDescent="0.25">
      <c r="B17" s="730" t="s">
        <v>88</v>
      </c>
      <c r="C17" s="776">
        <v>27</v>
      </c>
      <c r="D17" s="797">
        <v>497833757.82999992</v>
      </c>
    </row>
    <row r="18" spans="2:4" x14ac:dyDescent="0.25">
      <c r="B18" s="730" t="s">
        <v>140</v>
      </c>
      <c r="C18" s="776">
        <v>34</v>
      </c>
      <c r="D18" s="797">
        <v>617600558.56999993</v>
      </c>
    </row>
    <row r="19" spans="2:4" x14ac:dyDescent="0.25">
      <c r="B19" s="730" t="s">
        <v>223</v>
      </c>
      <c r="C19" s="776">
        <v>19</v>
      </c>
      <c r="D19" s="797">
        <v>326588128.60000002</v>
      </c>
    </row>
    <row r="20" spans="2:4" x14ac:dyDescent="0.25">
      <c r="B20" s="730" t="s">
        <v>316</v>
      </c>
      <c r="C20" s="776">
        <v>0</v>
      </c>
      <c r="D20" s="797">
        <v>0</v>
      </c>
    </row>
    <row r="21" spans="2:4" x14ac:dyDescent="0.25">
      <c r="B21" s="730" t="s">
        <v>339</v>
      </c>
      <c r="C21" s="776">
        <v>0</v>
      </c>
      <c r="D21" s="797">
        <v>0</v>
      </c>
    </row>
    <row r="22" spans="2:4" x14ac:dyDescent="0.25">
      <c r="B22" s="730" t="s">
        <v>289</v>
      </c>
      <c r="C22" s="776">
        <v>0</v>
      </c>
      <c r="D22" s="797">
        <v>0</v>
      </c>
    </row>
    <row r="23" spans="2:4" x14ac:dyDescent="0.25">
      <c r="B23" s="730" t="s">
        <v>310</v>
      </c>
      <c r="C23" s="776">
        <v>6</v>
      </c>
      <c r="D23" s="797">
        <v>91451876.51000002</v>
      </c>
    </row>
    <row r="24" spans="2:4" x14ac:dyDescent="0.25">
      <c r="B24" s="730" t="s">
        <v>510</v>
      </c>
      <c r="C24" s="776">
        <v>14</v>
      </c>
      <c r="D24" s="797">
        <v>233872044.51999998</v>
      </c>
    </row>
    <row r="25" spans="2:4" x14ac:dyDescent="0.25">
      <c r="B25" s="730" t="s">
        <v>152</v>
      </c>
      <c r="C25" s="776">
        <v>0</v>
      </c>
      <c r="D25" s="797">
        <v>0</v>
      </c>
    </row>
    <row r="26" spans="2:4" x14ac:dyDescent="0.25">
      <c r="B26" s="795" t="s">
        <v>288</v>
      </c>
      <c r="C26" s="796">
        <v>16</v>
      </c>
      <c r="D26" s="798">
        <v>497697054.62</v>
      </c>
    </row>
    <row r="27" spans="2:4" x14ac:dyDescent="0.25">
      <c r="B27" s="799" t="s">
        <v>1419</v>
      </c>
      <c r="C27" s="1656">
        <v>15</v>
      </c>
      <c r="D27" s="800">
        <v>108892269.36</v>
      </c>
    </row>
    <row r="28" spans="2:4" x14ac:dyDescent="0.25">
      <c r="B28" s="799" t="s">
        <v>357</v>
      </c>
      <c r="C28" s="1656">
        <v>1</v>
      </c>
      <c r="D28" s="800">
        <v>0</v>
      </c>
    </row>
    <row r="29" spans="2:4" x14ac:dyDescent="0.25">
      <c r="B29" s="1657" t="s">
        <v>348</v>
      </c>
      <c r="C29" s="1658">
        <v>824</v>
      </c>
      <c r="D29" s="1659">
        <v>15617083138.050007</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tabSelected="1" zoomScale="80" zoomScaleNormal="80" zoomScaleSheetLayoutView="90" workbookViewId="0">
      <selection activeCell="I3" sqref="I3"/>
    </sheetView>
  </sheetViews>
  <sheetFormatPr baseColWidth="10" defaultColWidth="11.42578125" defaultRowHeight="15" x14ac:dyDescent="0.25"/>
  <cols>
    <col min="1" max="1" width="6.42578125" style="582" customWidth="1"/>
    <col min="2" max="2" width="15.28515625" style="582" customWidth="1"/>
    <col min="3" max="3" width="56.85546875" style="582" customWidth="1"/>
    <col min="4" max="4" width="13.42578125" style="588" customWidth="1"/>
    <col min="5" max="5" width="20" style="583" bestFit="1" customWidth="1"/>
    <col min="6" max="6" width="16.85546875" style="588" customWidth="1"/>
    <col min="7" max="7" width="19.42578125" style="583" customWidth="1"/>
    <col min="8" max="8" width="11.42578125" style="582"/>
    <col min="9" max="9" width="19.5703125" style="582" customWidth="1"/>
    <col min="10" max="10" width="11.42578125" style="582"/>
    <col min="11" max="11" width="14.7109375" style="582" customWidth="1"/>
    <col min="12" max="16384" width="11.42578125" style="582"/>
  </cols>
  <sheetData>
    <row r="1" spans="1:12" s="343" customFormat="1" ht="12.75" customHeight="1" x14ac:dyDescent="0.2">
      <c r="A1" s="1944" t="s">
        <v>0</v>
      </c>
      <c r="B1" s="1944"/>
      <c r="C1" s="1944"/>
      <c r="D1" s="1944"/>
      <c r="E1" s="1944"/>
      <c r="F1" s="1944"/>
      <c r="G1" s="1944"/>
      <c r="H1" s="555"/>
      <c r="I1" s="555"/>
      <c r="J1" s="555"/>
      <c r="K1" s="555"/>
      <c r="L1" s="556"/>
    </row>
    <row r="2" spans="1:12" s="343" customFormat="1" ht="12.75" customHeight="1" x14ac:dyDescent="0.2">
      <c r="A2" s="1944" t="s">
        <v>437</v>
      </c>
      <c r="B2" s="1944"/>
      <c r="C2" s="1944"/>
      <c r="D2" s="1944"/>
      <c r="E2" s="1944"/>
      <c r="F2" s="1944"/>
      <c r="G2" s="1944"/>
      <c r="H2" s="555"/>
      <c r="I2" s="555"/>
      <c r="J2" s="555"/>
      <c r="K2" s="555"/>
      <c r="L2" s="556"/>
    </row>
    <row r="3" spans="1:12" s="343" customFormat="1" ht="12.75" customHeight="1" x14ac:dyDescent="0.2">
      <c r="A3" s="1944" t="s">
        <v>1052</v>
      </c>
      <c r="B3" s="1944"/>
      <c r="C3" s="1944"/>
      <c r="D3" s="1944"/>
      <c r="E3" s="1944"/>
      <c r="F3" s="1944"/>
      <c r="G3" s="1944"/>
      <c r="H3" s="555"/>
      <c r="I3" s="555"/>
      <c r="J3" s="555"/>
      <c r="K3" s="555"/>
      <c r="L3" s="556"/>
    </row>
    <row r="4" spans="1:12" s="343" customFormat="1" ht="12.75" customHeight="1" thickBot="1" x14ac:dyDescent="0.25">
      <c r="A4" s="564"/>
      <c r="B4" s="564"/>
      <c r="C4" s="564"/>
      <c r="D4" s="587"/>
      <c r="E4" s="585"/>
      <c r="F4" s="587"/>
      <c r="G4" s="585"/>
      <c r="H4" s="555"/>
      <c r="I4" s="555"/>
      <c r="J4" s="555"/>
      <c r="K4" s="555"/>
      <c r="L4" s="556"/>
    </row>
    <row r="5" spans="1:12" s="343" customFormat="1" ht="12.75" customHeight="1" x14ac:dyDescent="0.2">
      <c r="A5" s="1945" t="s">
        <v>267</v>
      </c>
      <c r="B5" s="1946"/>
      <c r="C5" s="1946"/>
      <c r="D5" s="1946"/>
      <c r="E5" s="1946"/>
      <c r="F5" s="1946"/>
      <c r="G5" s="1947"/>
      <c r="H5" s="555"/>
      <c r="I5" s="555"/>
      <c r="J5" s="555"/>
      <c r="K5" s="555"/>
      <c r="L5" s="556"/>
    </row>
    <row r="6" spans="1:12" s="553" customFormat="1" ht="16.5" customHeight="1" thickBot="1" x14ac:dyDescent="0.25">
      <c r="A6" s="1948" t="s">
        <v>406</v>
      </c>
      <c r="B6" s="1949"/>
      <c r="C6" s="1949"/>
      <c r="D6" s="1949"/>
      <c r="E6" s="1949"/>
      <c r="F6" s="1949"/>
      <c r="G6" s="1950"/>
    </row>
    <row r="7" spans="1:12" s="553" customFormat="1" ht="12.75" x14ac:dyDescent="0.2">
      <c r="A7" s="554"/>
      <c r="B7" s="554"/>
      <c r="C7" s="554"/>
      <c r="D7" s="587"/>
      <c r="E7" s="585"/>
      <c r="F7" s="587"/>
      <c r="G7" s="585"/>
    </row>
    <row r="8" spans="1:12" s="553" customFormat="1" ht="12.75" x14ac:dyDescent="0.2">
      <c r="A8" s="554"/>
      <c r="B8" s="554"/>
      <c r="C8" s="554"/>
      <c r="D8" s="587"/>
      <c r="E8" s="585"/>
      <c r="F8" s="589"/>
      <c r="G8" s="586"/>
    </row>
    <row r="9" spans="1:12" s="550" customFormat="1" x14ac:dyDescent="0.25">
      <c r="A9" s="584" t="s">
        <v>407</v>
      </c>
      <c r="B9" s="737" t="s">
        <v>408</v>
      </c>
      <c r="C9" s="737" t="s">
        <v>414</v>
      </c>
      <c r="D9" s="738" t="s">
        <v>415</v>
      </c>
      <c r="E9" s="739" t="s">
        <v>416</v>
      </c>
      <c r="F9" s="738" t="s">
        <v>417</v>
      </c>
      <c r="G9" s="739" t="s">
        <v>418</v>
      </c>
    </row>
    <row r="10" spans="1:12" x14ac:dyDescent="0.25">
      <c r="A10" s="1151">
        <v>1</v>
      </c>
      <c r="B10" s="753">
        <v>3101719421</v>
      </c>
      <c r="C10" s="753" t="s">
        <v>995</v>
      </c>
      <c r="D10" s="740"/>
      <c r="E10" s="741"/>
      <c r="F10" s="1158">
        <v>1</v>
      </c>
      <c r="G10" s="741">
        <v>9267000</v>
      </c>
      <c r="H10" s="550"/>
      <c r="I10" s="550"/>
      <c r="J10" s="550"/>
      <c r="K10" s="550"/>
    </row>
    <row r="11" spans="1:12" x14ac:dyDescent="0.25">
      <c r="A11" s="582">
        <v>2</v>
      </c>
      <c r="B11" s="754">
        <v>3102576303</v>
      </c>
      <c r="C11" s="754" t="s">
        <v>572</v>
      </c>
      <c r="D11" s="736">
        <v>2</v>
      </c>
      <c r="E11" s="742">
        <v>32843954.100000001</v>
      </c>
      <c r="F11" s="743">
        <v>4</v>
      </c>
      <c r="G11" s="742">
        <v>46500000</v>
      </c>
      <c r="H11" s="550"/>
      <c r="I11" s="550"/>
      <c r="J11" s="550"/>
      <c r="K11" s="550"/>
    </row>
    <row r="12" spans="1:12" x14ac:dyDescent="0.25">
      <c r="A12" s="582">
        <v>3</v>
      </c>
      <c r="B12" s="754">
        <v>3101175521</v>
      </c>
      <c r="C12" s="754" t="s">
        <v>409</v>
      </c>
      <c r="D12" s="736">
        <v>2</v>
      </c>
      <c r="E12" s="742">
        <v>38986766.359999999</v>
      </c>
      <c r="F12" s="743">
        <v>7</v>
      </c>
      <c r="G12" s="742">
        <v>69128000</v>
      </c>
      <c r="H12" s="550"/>
      <c r="I12" s="550"/>
      <c r="J12" s="550"/>
      <c r="K12" s="550"/>
    </row>
    <row r="13" spans="1:12" x14ac:dyDescent="0.25">
      <c r="A13" s="582">
        <v>4</v>
      </c>
      <c r="B13" s="754">
        <v>3101591858</v>
      </c>
      <c r="C13" s="754" t="s">
        <v>410</v>
      </c>
      <c r="D13" s="736"/>
      <c r="E13" s="742"/>
      <c r="F13" s="743">
        <v>14</v>
      </c>
      <c r="G13" s="742">
        <v>123341000</v>
      </c>
    </row>
    <row r="14" spans="1:12" x14ac:dyDescent="0.25">
      <c r="A14" s="582">
        <v>5</v>
      </c>
      <c r="B14" s="754">
        <v>3101568647</v>
      </c>
      <c r="C14" s="754" t="s">
        <v>690</v>
      </c>
      <c r="D14" s="736"/>
      <c r="E14" s="742"/>
      <c r="F14" s="743">
        <v>4</v>
      </c>
      <c r="G14" s="742">
        <v>41692000</v>
      </c>
    </row>
    <row r="15" spans="1:12" x14ac:dyDescent="0.25">
      <c r="A15" s="582">
        <v>6</v>
      </c>
      <c r="B15" s="754">
        <v>3101763413</v>
      </c>
      <c r="C15" s="754" t="s">
        <v>518</v>
      </c>
      <c r="D15" s="736"/>
      <c r="E15" s="742"/>
      <c r="F15" s="743">
        <v>15</v>
      </c>
      <c r="G15" s="742">
        <v>135895000</v>
      </c>
    </row>
    <row r="16" spans="1:12" x14ac:dyDescent="0.25">
      <c r="A16" s="582">
        <v>7</v>
      </c>
      <c r="B16" s="754">
        <v>3101394373</v>
      </c>
      <c r="C16" s="754" t="s">
        <v>1053</v>
      </c>
      <c r="D16" s="736"/>
      <c r="E16" s="742"/>
      <c r="F16" s="743">
        <v>13</v>
      </c>
      <c r="G16" s="742">
        <v>120864000</v>
      </c>
    </row>
    <row r="17" spans="1:7" x14ac:dyDescent="0.25">
      <c r="A17" s="582">
        <v>8</v>
      </c>
      <c r="B17" s="754">
        <v>3102609294</v>
      </c>
      <c r="C17" s="754" t="s">
        <v>1054</v>
      </c>
      <c r="D17" s="736">
        <v>1</v>
      </c>
      <c r="E17" s="742">
        <v>19235416.149999999</v>
      </c>
      <c r="F17" s="743"/>
      <c r="G17" s="742"/>
    </row>
    <row r="18" spans="1:7" x14ac:dyDescent="0.25">
      <c r="A18" s="582">
        <v>9</v>
      </c>
      <c r="B18" s="754">
        <v>3101730949</v>
      </c>
      <c r="C18" s="754" t="s">
        <v>1055</v>
      </c>
      <c r="D18" s="736">
        <v>1</v>
      </c>
      <c r="E18" s="742">
        <v>20672512.940000001</v>
      </c>
      <c r="F18" s="743"/>
      <c r="G18" s="742"/>
    </row>
    <row r="19" spans="1:7" x14ac:dyDescent="0.25">
      <c r="A19" s="582">
        <v>10</v>
      </c>
      <c r="B19" s="754">
        <v>3101741695</v>
      </c>
      <c r="C19" s="754" t="s">
        <v>740</v>
      </c>
      <c r="D19" s="736"/>
      <c r="E19" s="742"/>
      <c r="F19" s="743">
        <v>10</v>
      </c>
      <c r="G19" s="742">
        <v>92376000</v>
      </c>
    </row>
    <row r="20" spans="1:7" x14ac:dyDescent="0.25">
      <c r="A20" s="582">
        <v>11</v>
      </c>
      <c r="B20" s="754">
        <v>3101202954</v>
      </c>
      <c r="C20" s="754" t="s">
        <v>448</v>
      </c>
      <c r="D20" s="736">
        <v>1</v>
      </c>
      <c r="E20" s="742">
        <v>23149135.23</v>
      </c>
      <c r="F20" s="743">
        <v>2</v>
      </c>
      <c r="G20" s="742">
        <v>18462000</v>
      </c>
    </row>
    <row r="21" spans="1:7" ht="24" customHeight="1" x14ac:dyDescent="0.25">
      <c r="A21" s="582">
        <v>12</v>
      </c>
      <c r="B21" s="754">
        <v>3101718436</v>
      </c>
      <c r="C21" s="754" t="s">
        <v>1056</v>
      </c>
      <c r="D21" s="736"/>
      <c r="E21" s="742"/>
      <c r="F21" s="743">
        <v>1</v>
      </c>
      <c r="G21" s="742">
        <v>7112000</v>
      </c>
    </row>
    <row r="22" spans="1:7" ht="18" customHeight="1" x14ac:dyDescent="0.25">
      <c r="A22" s="582">
        <v>13</v>
      </c>
      <c r="B22" s="754">
        <v>3101148484</v>
      </c>
      <c r="C22" s="754" t="s">
        <v>583</v>
      </c>
      <c r="D22" s="736"/>
      <c r="E22" s="742"/>
      <c r="F22" s="743">
        <v>2</v>
      </c>
      <c r="G22" s="742">
        <v>17965000</v>
      </c>
    </row>
    <row r="23" spans="1:7" x14ac:dyDescent="0.25">
      <c r="A23" s="582">
        <v>14</v>
      </c>
      <c r="B23" s="754">
        <v>3101062116</v>
      </c>
      <c r="C23" s="754" t="s">
        <v>654</v>
      </c>
      <c r="D23" s="736"/>
      <c r="E23" s="742"/>
      <c r="F23" s="743">
        <v>2</v>
      </c>
      <c r="G23" s="742">
        <v>18520000</v>
      </c>
    </row>
    <row r="24" spans="1:7" ht="15" customHeight="1" x14ac:dyDescent="0.25">
      <c r="A24" s="582">
        <v>15</v>
      </c>
      <c r="B24" s="754">
        <v>3101754135</v>
      </c>
      <c r="C24" s="754" t="s">
        <v>662</v>
      </c>
      <c r="D24" s="736"/>
      <c r="E24" s="742"/>
      <c r="F24" s="743">
        <v>6</v>
      </c>
      <c r="G24" s="742">
        <v>57202000</v>
      </c>
    </row>
    <row r="25" spans="1:7" x14ac:dyDescent="0.25">
      <c r="A25" s="582">
        <v>16</v>
      </c>
      <c r="B25" s="754">
        <v>3102691937</v>
      </c>
      <c r="C25" s="754" t="s">
        <v>434</v>
      </c>
      <c r="D25" s="736"/>
      <c r="E25" s="742"/>
      <c r="F25" s="743">
        <v>14</v>
      </c>
      <c r="G25" s="742">
        <v>143788000</v>
      </c>
    </row>
    <row r="26" spans="1:7" ht="27" customHeight="1" x14ac:dyDescent="0.25">
      <c r="A26" s="582">
        <v>17</v>
      </c>
      <c r="B26" s="754">
        <v>3101642501</v>
      </c>
      <c r="C26" s="754" t="s">
        <v>461</v>
      </c>
      <c r="D26" s="736">
        <v>4</v>
      </c>
      <c r="E26" s="742">
        <v>77426773.680000007</v>
      </c>
      <c r="F26" s="743">
        <v>7</v>
      </c>
      <c r="G26" s="742">
        <v>61246000</v>
      </c>
    </row>
    <row r="27" spans="1:7" ht="17.25" customHeight="1" x14ac:dyDescent="0.25">
      <c r="A27" s="582">
        <v>18</v>
      </c>
      <c r="B27" s="754">
        <v>3101747225</v>
      </c>
      <c r="C27" s="754" t="s">
        <v>762</v>
      </c>
      <c r="D27" s="736"/>
      <c r="E27" s="742"/>
      <c r="F27" s="743">
        <v>14</v>
      </c>
      <c r="G27" s="742">
        <v>130166000</v>
      </c>
    </row>
    <row r="28" spans="1:7" x14ac:dyDescent="0.25">
      <c r="A28" s="582">
        <v>19</v>
      </c>
      <c r="B28" s="754">
        <v>3101128551</v>
      </c>
      <c r="C28" s="754" t="s">
        <v>957</v>
      </c>
      <c r="D28" s="736"/>
      <c r="E28" s="742"/>
      <c r="F28" s="743">
        <v>1</v>
      </c>
      <c r="G28" s="742">
        <v>7364000</v>
      </c>
    </row>
    <row r="29" spans="1:7" x14ac:dyDescent="0.25">
      <c r="A29" s="582">
        <v>20</v>
      </c>
      <c r="B29" s="754">
        <v>3101372910</v>
      </c>
      <c r="C29" s="754" t="s">
        <v>535</v>
      </c>
      <c r="D29" s="736">
        <v>17</v>
      </c>
      <c r="E29" s="742">
        <v>304772847.97000003</v>
      </c>
      <c r="F29" s="743">
        <v>6</v>
      </c>
      <c r="G29" s="742">
        <v>55707000</v>
      </c>
    </row>
    <row r="30" spans="1:7" x14ac:dyDescent="0.25">
      <c r="A30" s="582">
        <v>21</v>
      </c>
      <c r="B30" s="754">
        <v>3101599518</v>
      </c>
      <c r="C30" s="754" t="s">
        <v>611</v>
      </c>
      <c r="D30" s="736">
        <v>2</v>
      </c>
      <c r="E30" s="742">
        <v>42074857.329999998</v>
      </c>
      <c r="F30" s="743">
        <v>1</v>
      </c>
      <c r="G30" s="742">
        <v>9260000</v>
      </c>
    </row>
    <row r="31" spans="1:7" x14ac:dyDescent="0.25">
      <c r="A31" s="582">
        <v>22</v>
      </c>
      <c r="B31" s="754">
        <v>3101652919</v>
      </c>
      <c r="C31" s="754" t="s">
        <v>691</v>
      </c>
      <c r="D31" s="736"/>
      <c r="E31" s="742"/>
      <c r="F31" s="743">
        <v>1</v>
      </c>
      <c r="G31" s="742">
        <v>9300000</v>
      </c>
    </row>
    <row r="32" spans="1:7" x14ac:dyDescent="0.25">
      <c r="A32" s="582">
        <v>23</v>
      </c>
      <c r="B32" s="754">
        <v>3101797005</v>
      </c>
      <c r="C32" s="754" t="s">
        <v>1057</v>
      </c>
      <c r="D32" s="736"/>
      <c r="E32" s="742"/>
      <c r="F32" s="743">
        <v>1</v>
      </c>
      <c r="G32" s="742">
        <v>9182000</v>
      </c>
    </row>
    <row r="33" spans="1:7" x14ac:dyDescent="0.25">
      <c r="A33" s="582">
        <v>24</v>
      </c>
      <c r="B33" s="754">
        <v>3101744813</v>
      </c>
      <c r="C33" s="754" t="s">
        <v>490</v>
      </c>
      <c r="D33" s="736"/>
      <c r="E33" s="742"/>
      <c r="F33" s="743">
        <v>6</v>
      </c>
      <c r="G33" s="742">
        <v>52029000</v>
      </c>
    </row>
    <row r="34" spans="1:7" x14ac:dyDescent="0.25">
      <c r="A34" s="582">
        <v>25</v>
      </c>
      <c r="B34" s="754">
        <v>3101642728</v>
      </c>
      <c r="C34" s="754" t="s">
        <v>523</v>
      </c>
      <c r="D34" s="736">
        <v>4</v>
      </c>
      <c r="E34" s="742">
        <v>74052170.200000003</v>
      </c>
      <c r="F34" s="743">
        <v>19</v>
      </c>
      <c r="G34" s="742">
        <v>175523000</v>
      </c>
    </row>
    <row r="35" spans="1:7" x14ac:dyDescent="0.25">
      <c r="A35" s="582">
        <v>26</v>
      </c>
      <c r="B35" s="754">
        <v>3101708329</v>
      </c>
      <c r="C35" s="754" t="s">
        <v>763</v>
      </c>
      <c r="D35" s="736"/>
      <c r="E35" s="742"/>
      <c r="F35" s="743">
        <v>3</v>
      </c>
      <c r="G35" s="742">
        <v>32550000</v>
      </c>
    </row>
    <row r="36" spans="1:7" x14ac:dyDescent="0.25">
      <c r="A36" s="582">
        <v>27</v>
      </c>
      <c r="B36" s="754">
        <v>3101573408</v>
      </c>
      <c r="C36" s="754" t="s">
        <v>524</v>
      </c>
      <c r="D36" s="736">
        <v>2</v>
      </c>
      <c r="E36" s="742">
        <v>29938339.710000001</v>
      </c>
      <c r="F36" s="743">
        <v>2</v>
      </c>
      <c r="G36" s="742">
        <v>22020000</v>
      </c>
    </row>
    <row r="37" spans="1:7" x14ac:dyDescent="0.25">
      <c r="A37" s="582">
        <v>28</v>
      </c>
      <c r="B37" s="754">
        <v>3101722961</v>
      </c>
      <c r="C37" s="754" t="s">
        <v>504</v>
      </c>
      <c r="D37" s="736">
        <v>1</v>
      </c>
      <c r="E37" s="742">
        <v>17678374.120000001</v>
      </c>
      <c r="F37" s="743">
        <v>13</v>
      </c>
      <c r="G37" s="742">
        <v>128384000</v>
      </c>
    </row>
    <row r="38" spans="1:7" x14ac:dyDescent="0.25">
      <c r="A38" s="582">
        <v>29</v>
      </c>
      <c r="B38" s="754">
        <v>3102686966</v>
      </c>
      <c r="C38" s="754" t="s">
        <v>612</v>
      </c>
      <c r="D38" s="736">
        <v>2</v>
      </c>
      <c r="E38" s="742">
        <v>40829009.57</v>
      </c>
      <c r="F38" s="743">
        <v>6</v>
      </c>
      <c r="G38" s="742">
        <v>55609000</v>
      </c>
    </row>
    <row r="39" spans="1:7" x14ac:dyDescent="0.25">
      <c r="A39" s="582">
        <v>30</v>
      </c>
      <c r="B39" s="754">
        <v>3101606820</v>
      </c>
      <c r="C39" s="754" t="s">
        <v>1058</v>
      </c>
      <c r="D39" s="736"/>
      <c r="E39" s="742"/>
      <c r="F39" s="743">
        <v>1</v>
      </c>
      <c r="G39" s="742">
        <v>9214000</v>
      </c>
    </row>
    <row r="40" spans="1:7" x14ac:dyDescent="0.25">
      <c r="A40" s="582">
        <v>31</v>
      </c>
      <c r="B40" s="754">
        <v>3101765648</v>
      </c>
      <c r="C40" s="754" t="s">
        <v>1059</v>
      </c>
      <c r="D40" s="736">
        <v>1</v>
      </c>
      <c r="E40" s="742">
        <v>21411197.75</v>
      </c>
      <c r="F40" s="743">
        <v>2</v>
      </c>
      <c r="G40" s="742">
        <v>18521000</v>
      </c>
    </row>
    <row r="41" spans="1:7" x14ac:dyDescent="0.25">
      <c r="A41" s="582">
        <v>32</v>
      </c>
      <c r="B41" s="754">
        <v>3101741746</v>
      </c>
      <c r="C41" s="754" t="s">
        <v>655</v>
      </c>
      <c r="D41" s="736">
        <v>2</v>
      </c>
      <c r="E41" s="742">
        <v>43261521.810000002</v>
      </c>
      <c r="F41" s="743">
        <v>3</v>
      </c>
      <c r="G41" s="742">
        <v>25042000</v>
      </c>
    </row>
    <row r="42" spans="1:7" x14ac:dyDescent="0.25">
      <c r="A42" s="582">
        <v>33</v>
      </c>
      <c r="B42" s="754">
        <v>3101301781</v>
      </c>
      <c r="C42" s="754" t="s">
        <v>764</v>
      </c>
      <c r="D42" s="736">
        <v>8</v>
      </c>
      <c r="E42" s="742">
        <v>146550814.37</v>
      </c>
      <c r="F42" s="743">
        <v>1</v>
      </c>
      <c r="G42" s="742">
        <v>9300000</v>
      </c>
    </row>
    <row r="43" spans="1:7" x14ac:dyDescent="0.25">
      <c r="A43" s="582">
        <v>34</v>
      </c>
      <c r="B43" s="754">
        <v>3101749981</v>
      </c>
      <c r="C43" s="754" t="s">
        <v>1060</v>
      </c>
      <c r="D43" s="736">
        <v>1</v>
      </c>
      <c r="E43" s="742">
        <v>20993955.399999999</v>
      </c>
      <c r="F43" s="743"/>
      <c r="G43" s="742"/>
    </row>
    <row r="44" spans="1:7" x14ac:dyDescent="0.25">
      <c r="A44" s="582">
        <v>35</v>
      </c>
      <c r="B44" s="754">
        <v>3101629367</v>
      </c>
      <c r="C44" s="754" t="s">
        <v>765</v>
      </c>
      <c r="D44" s="736">
        <v>1</v>
      </c>
      <c r="E44" s="742">
        <v>20436334.57</v>
      </c>
      <c r="F44" s="743"/>
      <c r="G44" s="742"/>
    </row>
    <row r="45" spans="1:7" x14ac:dyDescent="0.25">
      <c r="A45" s="582">
        <v>36</v>
      </c>
      <c r="B45" s="754">
        <v>3101531476</v>
      </c>
      <c r="C45" s="754" t="s">
        <v>1061</v>
      </c>
      <c r="D45" s="736">
        <v>5</v>
      </c>
      <c r="E45" s="742">
        <v>110053583.79000001</v>
      </c>
      <c r="F45" s="743">
        <v>1</v>
      </c>
      <c r="G45" s="742">
        <v>9234000</v>
      </c>
    </row>
    <row r="46" spans="1:7" x14ac:dyDescent="0.25">
      <c r="A46" s="582">
        <v>37</v>
      </c>
      <c r="B46" s="754">
        <v>3101332999</v>
      </c>
      <c r="C46" s="754" t="s">
        <v>1062</v>
      </c>
      <c r="D46" s="736"/>
      <c r="E46" s="742"/>
      <c r="F46" s="743">
        <v>1</v>
      </c>
      <c r="G46" s="742">
        <v>6314000</v>
      </c>
    </row>
    <row r="47" spans="1:7" x14ac:dyDescent="0.25">
      <c r="A47" s="582">
        <v>38</v>
      </c>
      <c r="B47" s="754">
        <v>3004045121</v>
      </c>
      <c r="C47" s="754" t="s">
        <v>692</v>
      </c>
      <c r="D47" s="736">
        <v>2</v>
      </c>
      <c r="E47" s="742">
        <v>30846985.23</v>
      </c>
      <c r="F47" s="743">
        <v>8</v>
      </c>
      <c r="G47" s="742">
        <v>77948000</v>
      </c>
    </row>
    <row r="48" spans="1:7" x14ac:dyDescent="0.25">
      <c r="A48" s="582">
        <v>39</v>
      </c>
      <c r="B48" s="754">
        <v>3101521180</v>
      </c>
      <c r="C48" s="754" t="s">
        <v>449</v>
      </c>
      <c r="D48" s="736"/>
      <c r="E48" s="742"/>
      <c r="F48" s="743">
        <v>1</v>
      </c>
      <c r="G48" s="742">
        <v>9254000</v>
      </c>
    </row>
    <row r="49" spans="1:7" x14ac:dyDescent="0.25">
      <c r="A49" s="582">
        <v>40</v>
      </c>
      <c r="B49" s="754">
        <v>3102760191</v>
      </c>
      <c r="C49" s="754" t="s">
        <v>505</v>
      </c>
      <c r="D49" s="736"/>
      <c r="E49" s="742"/>
      <c r="F49" s="743">
        <v>2</v>
      </c>
      <c r="G49" s="742">
        <v>18600000</v>
      </c>
    </row>
    <row r="50" spans="1:7" x14ac:dyDescent="0.25">
      <c r="A50" s="582">
        <v>41</v>
      </c>
      <c r="B50" s="754">
        <v>3102552437</v>
      </c>
      <c r="C50" s="754" t="s">
        <v>1063</v>
      </c>
      <c r="D50" s="736"/>
      <c r="E50" s="742"/>
      <c r="F50" s="743">
        <v>5</v>
      </c>
      <c r="G50" s="742">
        <v>46278000</v>
      </c>
    </row>
    <row r="51" spans="1:7" x14ac:dyDescent="0.25">
      <c r="A51" s="582">
        <v>42</v>
      </c>
      <c r="B51" s="754">
        <v>3101708932</v>
      </c>
      <c r="C51" s="754" t="s">
        <v>525</v>
      </c>
      <c r="D51" s="736"/>
      <c r="E51" s="742"/>
      <c r="F51" s="743">
        <v>1</v>
      </c>
      <c r="G51" s="742">
        <v>9300000</v>
      </c>
    </row>
    <row r="52" spans="1:7" x14ac:dyDescent="0.25">
      <c r="A52" s="582">
        <v>43</v>
      </c>
      <c r="B52" s="754">
        <v>3101716758</v>
      </c>
      <c r="C52" s="754" t="s">
        <v>741</v>
      </c>
      <c r="D52" s="736"/>
      <c r="E52" s="742"/>
      <c r="F52" s="743">
        <v>4</v>
      </c>
      <c r="G52" s="742">
        <v>34950000</v>
      </c>
    </row>
    <row r="53" spans="1:7" ht="12.75" customHeight="1" x14ac:dyDescent="0.25">
      <c r="A53" s="582">
        <v>44</v>
      </c>
      <c r="B53" s="754">
        <v>3101685505</v>
      </c>
      <c r="C53" s="754" t="s">
        <v>776</v>
      </c>
      <c r="D53" s="736">
        <v>2</v>
      </c>
      <c r="E53" s="742">
        <v>45657395.210000001</v>
      </c>
      <c r="F53" s="743"/>
      <c r="G53" s="742"/>
    </row>
    <row r="54" spans="1:7" x14ac:dyDescent="0.25">
      <c r="A54" s="582">
        <v>45</v>
      </c>
      <c r="B54" s="754">
        <v>3101260725</v>
      </c>
      <c r="C54" s="754" t="s">
        <v>526</v>
      </c>
      <c r="D54" s="736"/>
      <c r="E54" s="742"/>
      <c r="F54" s="743">
        <v>2</v>
      </c>
      <c r="G54" s="742">
        <v>18514000</v>
      </c>
    </row>
    <row r="55" spans="1:7" x14ac:dyDescent="0.25">
      <c r="A55" s="582">
        <v>46</v>
      </c>
      <c r="B55" s="754">
        <v>3101717924</v>
      </c>
      <c r="C55" s="754" t="s">
        <v>1064</v>
      </c>
      <c r="D55" s="736"/>
      <c r="E55" s="742"/>
      <c r="F55" s="743">
        <v>1</v>
      </c>
      <c r="G55" s="742">
        <v>9241000</v>
      </c>
    </row>
    <row r="56" spans="1:7" x14ac:dyDescent="0.25">
      <c r="A56" s="582">
        <v>47</v>
      </c>
      <c r="B56" s="754">
        <v>3101266273</v>
      </c>
      <c r="C56" s="754" t="s">
        <v>656</v>
      </c>
      <c r="D56" s="736">
        <v>5</v>
      </c>
      <c r="E56" s="742">
        <v>158017661.63999999</v>
      </c>
      <c r="F56" s="743"/>
      <c r="G56" s="742"/>
    </row>
    <row r="57" spans="1:7" x14ac:dyDescent="0.25">
      <c r="A57" s="582">
        <v>48</v>
      </c>
      <c r="B57" s="754">
        <v>3101615429</v>
      </c>
      <c r="C57" s="754" t="s">
        <v>536</v>
      </c>
      <c r="D57" s="736"/>
      <c r="E57" s="742"/>
      <c r="F57" s="743">
        <v>2</v>
      </c>
      <c r="G57" s="742">
        <v>18580000</v>
      </c>
    </row>
    <row r="58" spans="1:7" x14ac:dyDescent="0.25">
      <c r="A58" s="582">
        <v>49</v>
      </c>
      <c r="B58" s="754">
        <v>3101747602</v>
      </c>
      <c r="C58" s="754" t="s">
        <v>742</v>
      </c>
      <c r="D58" s="736"/>
      <c r="E58" s="742"/>
      <c r="F58" s="743">
        <v>2</v>
      </c>
      <c r="G58" s="742">
        <v>18585000</v>
      </c>
    </row>
    <row r="59" spans="1:7" x14ac:dyDescent="0.25">
      <c r="A59" s="582">
        <v>50</v>
      </c>
      <c r="B59" s="754">
        <v>3101261596</v>
      </c>
      <c r="C59" s="754" t="s">
        <v>1031</v>
      </c>
      <c r="D59" s="736"/>
      <c r="E59" s="742"/>
      <c r="F59" s="743">
        <v>1</v>
      </c>
      <c r="G59" s="742">
        <v>9241000</v>
      </c>
    </row>
    <row r="60" spans="1:7" x14ac:dyDescent="0.25">
      <c r="A60" s="582">
        <v>51</v>
      </c>
      <c r="B60" s="754">
        <v>3101742851</v>
      </c>
      <c r="C60" s="754" t="s">
        <v>411</v>
      </c>
      <c r="D60" s="736"/>
      <c r="E60" s="742"/>
      <c r="F60" s="743">
        <v>3</v>
      </c>
      <c r="G60" s="742">
        <v>32504000</v>
      </c>
    </row>
    <row r="61" spans="1:7" x14ac:dyDescent="0.25">
      <c r="A61" s="582">
        <v>52</v>
      </c>
      <c r="B61" s="754">
        <v>3102709145</v>
      </c>
      <c r="C61" s="754" t="s">
        <v>1065</v>
      </c>
      <c r="D61" s="736"/>
      <c r="E61" s="742"/>
      <c r="F61" s="743">
        <v>1</v>
      </c>
      <c r="G61" s="742">
        <v>9293000</v>
      </c>
    </row>
    <row r="62" spans="1:7" x14ac:dyDescent="0.25">
      <c r="A62" s="582">
        <v>53</v>
      </c>
      <c r="B62" s="754">
        <v>3101776531</v>
      </c>
      <c r="C62" s="754" t="s">
        <v>1066</v>
      </c>
      <c r="D62" s="736"/>
      <c r="E62" s="742"/>
      <c r="F62" s="743">
        <v>11</v>
      </c>
      <c r="G62" s="742">
        <v>100197000</v>
      </c>
    </row>
    <row r="63" spans="1:7" x14ac:dyDescent="0.25">
      <c r="A63" s="582">
        <v>54</v>
      </c>
      <c r="B63" s="754">
        <v>3101707818</v>
      </c>
      <c r="C63" s="754" t="s">
        <v>613</v>
      </c>
      <c r="D63" s="736"/>
      <c r="E63" s="742"/>
      <c r="F63" s="743">
        <v>14</v>
      </c>
      <c r="G63" s="742">
        <v>137092000</v>
      </c>
    </row>
    <row r="64" spans="1:7" x14ac:dyDescent="0.25">
      <c r="A64" s="582">
        <v>55</v>
      </c>
      <c r="B64" s="754">
        <v>3101559305</v>
      </c>
      <c r="C64" s="754" t="s">
        <v>1067</v>
      </c>
      <c r="D64" s="736"/>
      <c r="E64" s="742"/>
      <c r="F64" s="743">
        <v>11</v>
      </c>
      <c r="G64" s="742">
        <v>98733000</v>
      </c>
    </row>
    <row r="65" spans="1:7" ht="17.25" customHeight="1" x14ac:dyDescent="0.25">
      <c r="A65" s="582">
        <v>56</v>
      </c>
      <c r="B65" s="754">
        <v>3101581467</v>
      </c>
      <c r="C65" s="754" t="s">
        <v>527</v>
      </c>
      <c r="D65" s="736"/>
      <c r="E65" s="742"/>
      <c r="F65" s="743">
        <v>1</v>
      </c>
      <c r="G65" s="742">
        <v>9300000</v>
      </c>
    </row>
    <row r="66" spans="1:7" x14ac:dyDescent="0.25">
      <c r="A66" s="582">
        <v>57</v>
      </c>
      <c r="B66" s="754">
        <v>3101145615</v>
      </c>
      <c r="C66" s="754" t="s">
        <v>766</v>
      </c>
      <c r="D66" s="736"/>
      <c r="E66" s="742"/>
      <c r="F66" s="743">
        <v>1</v>
      </c>
      <c r="G66" s="742">
        <v>9300000</v>
      </c>
    </row>
    <row r="67" spans="1:7" x14ac:dyDescent="0.25">
      <c r="A67" s="582">
        <v>58</v>
      </c>
      <c r="B67" s="754">
        <v>3101766164</v>
      </c>
      <c r="C67" s="754" t="s">
        <v>547</v>
      </c>
      <c r="D67" s="736">
        <v>3</v>
      </c>
      <c r="E67" s="742">
        <v>60602644.259999998</v>
      </c>
      <c r="F67" s="743">
        <v>14</v>
      </c>
      <c r="G67" s="742">
        <v>132669000</v>
      </c>
    </row>
    <row r="68" spans="1:7" x14ac:dyDescent="0.25">
      <c r="A68" s="582">
        <v>59</v>
      </c>
      <c r="B68" s="754">
        <v>3102732324</v>
      </c>
      <c r="C68" s="754" t="s">
        <v>614</v>
      </c>
      <c r="D68" s="736">
        <v>1</v>
      </c>
      <c r="E68" s="742">
        <v>20202406.199999999</v>
      </c>
      <c r="F68" s="743">
        <v>2</v>
      </c>
      <c r="G68" s="742">
        <v>18400000</v>
      </c>
    </row>
    <row r="69" spans="1:7" x14ac:dyDescent="0.25">
      <c r="A69" s="582">
        <v>60</v>
      </c>
      <c r="B69" s="754">
        <v>3101610719</v>
      </c>
      <c r="C69" s="754" t="s">
        <v>1068</v>
      </c>
      <c r="D69" s="736"/>
      <c r="E69" s="742"/>
      <c r="F69" s="743">
        <v>1</v>
      </c>
      <c r="G69" s="742">
        <v>9300000</v>
      </c>
    </row>
    <row r="70" spans="1:7" ht="30" x14ac:dyDescent="0.25">
      <c r="A70" s="582">
        <v>61</v>
      </c>
      <c r="B70" s="754">
        <v>3101062474</v>
      </c>
      <c r="C70" s="754" t="s">
        <v>1069</v>
      </c>
      <c r="D70" s="736"/>
      <c r="E70" s="742"/>
      <c r="F70" s="743">
        <v>2</v>
      </c>
      <c r="G70" s="742">
        <v>17517000</v>
      </c>
    </row>
    <row r="71" spans="1:7" x14ac:dyDescent="0.25">
      <c r="A71" s="582">
        <v>62</v>
      </c>
      <c r="B71" s="754">
        <v>3101587276</v>
      </c>
      <c r="C71" s="754" t="s">
        <v>528</v>
      </c>
      <c r="D71" s="736">
        <v>2</v>
      </c>
      <c r="E71" s="742">
        <v>30884361.699999999</v>
      </c>
      <c r="F71" s="743">
        <v>52</v>
      </c>
      <c r="G71" s="742">
        <v>486387000</v>
      </c>
    </row>
    <row r="72" spans="1:7" x14ac:dyDescent="0.25">
      <c r="A72" s="582">
        <v>63</v>
      </c>
      <c r="B72" s="754">
        <v>3101759180</v>
      </c>
      <c r="C72" s="754" t="s">
        <v>450</v>
      </c>
      <c r="D72" s="736"/>
      <c r="E72" s="742"/>
      <c r="F72" s="743">
        <v>29</v>
      </c>
      <c r="G72" s="742">
        <v>272311000</v>
      </c>
    </row>
    <row r="73" spans="1:7" x14ac:dyDescent="0.25">
      <c r="A73" s="582">
        <v>64</v>
      </c>
      <c r="B73" s="754">
        <v>3101735854</v>
      </c>
      <c r="C73" s="754" t="s">
        <v>567</v>
      </c>
      <c r="D73" s="736"/>
      <c r="E73" s="742"/>
      <c r="F73" s="743">
        <v>2</v>
      </c>
      <c r="G73" s="742">
        <v>17125000</v>
      </c>
    </row>
    <row r="74" spans="1:7" ht="15.75" customHeight="1" x14ac:dyDescent="0.25">
      <c r="A74" s="582">
        <v>65</v>
      </c>
      <c r="B74" s="754">
        <v>3101718331</v>
      </c>
      <c r="C74" s="754" t="s">
        <v>529</v>
      </c>
      <c r="D74" s="736">
        <v>3</v>
      </c>
      <c r="E74" s="742">
        <v>66052813.68</v>
      </c>
      <c r="F74" s="743">
        <v>1</v>
      </c>
      <c r="G74" s="742">
        <v>9043000</v>
      </c>
    </row>
    <row r="75" spans="1:7" x14ac:dyDescent="0.25">
      <c r="A75" s="582">
        <v>66</v>
      </c>
      <c r="B75" s="754">
        <v>3101335859</v>
      </c>
      <c r="C75" s="754" t="s">
        <v>1070</v>
      </c>
      <c r="D75" s="736"/>
      <c r="E75" s="742"/>
      <c r="F75" s="743">
        <v>1</v>
      </c>
      <c r="G75" s="742">
        <v>8791000</v>
      </c>
    </row>
    <row r="76" spans="1:7" x14ac:dyDescent="0.25">
      <c r="A76" s="582">
        <v>67</v>
      </c>
      <c r="B76" s="754">
        <v>3101583935</v>
      </c>
      <c r="C76" s="754" t="s">
        <v>1071</v>
      </c>
      <c r="D76" s="736"/>
      <c r="E76" s="742"/>
      <c r="F76" s="743">
        <v>1</v>
      </c>
      <c r="G76" s="742">
        <v>5978000</v>
      </c>
    </row>
    <row r="77" spans="1:7" x14ac:dyDescent="0.25">
      <c r="A77" s="582">
        <v>68</v>
      </c>
      <c r="B77" s="754">
        <v>3102672969</v>
      </c>
      <c r="C77" s="754" t="s">
        <v>412</v>
      </c>
      <c r="D77" s="736">
        <v>3</v>
      </c>
      <c r="E77" s="742">
        <v>56705411.840000004</v>
      </c>
      <c r="F77" s="743">
        <v>9</v>
      </c>
      <c r="G77" s="742">
        <v>83562000</v>
      </c>
    </row>
    <row r="78" spans="1:7" x14ac:dyDescent="0.25">
      <c r="A78" s="582">
        <v>69</v>
      </c>
      <c r="B78" s="754">
        <v>3101483753</v>
      </c>
      <c r="C78" s="754" t="s">
        <v>413</v>
      </c>
      <c r="D78" s="736"/>
      <c r="E78" s="742"/>
      <c r="F78" s="743">
        <v>3</v>
      </c>
      <c r="G78" s="742">
        <v>34753000</v>
      </c>
    </row>
    <row r="79" spans="1:7" x14ac:dyDescent="0.25">
      <c r="A79" s="582">
        <v>70</v>
      </c>
      <c r="B79" s="754">
        <v>3101302239</v>
      </c>
      <c r="C79" s="754" t="s">
        <v>743</v>
      </c>
      <c r="D79" s="736"/>
      <c r="E79" s="742"/>
      <c r="F79" s="743">
        <v>4</v>
      </c>
      <c r="G79" s="742">
        <v>41711000</v>
      </c>
    </row>
    <row r="80" spans="1:7" x14ac:dyDescent="0.25">
      <c r="A80" s="582">
        <v>71</v>
      </c>
      <c r="B80" s="754">
        <v>3101518127</v>
      </c>
      <c r="C80" s="754" t="s">
        <v>1072</v>
      </c>
      <c r="D80" s="736"/>
      <c r="E80" s="742"/>
      <c r="F80" s="743">
        <v>4</v>
      </c>
      <c r="G80" s="742">
        <v>37114000</v>
      </c>
    </row>
    <row r="81" spans="1:7" x14ac:dyDescent="0.25">
      <c r="A81" s="582">
        <v>72</v>
      </c>
      <c r="B81" s="754">
        <v>3101726587</v>
      </c>
      <c r="C81" s="754" t="s">
        <v>818</v>
      </c>
      <c r="D81" s="736"/>
      <c r="E81" s="742"/>
      <c r="F81" s="743">
        <v>1</v>
      </c>
      <c r="G81" s="742">
        <v>9300000</v>
      </c>
    </row>
    <row r="82" spans="1:7" x14ac:dyDescent="0.25">
      <c r="A82" s="582">
        <v>73</v>
      </c>
      <c r="B82" s="754">
        <v>3101139456</v>
      </c>
      <c r="C82" s="754" t="s">
        <v>451</v>
      </c>
      <c r="D82" s="736">
        <v>2</v>
      </c>
      <c r="E82" s="742">
        <v>39943096.140000001</v>
      </c>
      <c r="F82" s="743">
        <v>1</v>
      </c>
      <c r="G82" s="742">
        <v>9085000</v>
      </c>
    </row>
    <row r="83" spans="1:7" x14ac:dyDescent="0.25">
      <c r="A83" s="582">
        <v>74</v>
      </c>
      <c r="B83" s="754">
        <v>3004428325</v>
      </c>
      <c r="C83" s="754"/>
      <c r="D83" s="736"/>
      <c r="E83" s="742"/>
      <c r="F83" s="743">
        <v>5</v>
      </c>
      <c r="G83" s="742">
        <v>55247000</v>
      </c>
    </row>
    <row r="84" spans="1:7" x14ac:dyDescent="0.25">
      <c r="A84" s="582">
        <v>75</v>
      </c>
      <c r="B84" s="754">
        <v>303750862</v>
      </c>
      <c r="C84" s="754"/>
      <c r="D84" s="736">
        <v>1</v>
      </c>
      <c r="E84" s="742">
        <v>13714563.83</v>
      </c>
      <c r="F84" s="743"/>
      <c r="G84" s="742"/>
    </row>
    <row r="85" spans="1:7" x14ac:dyDescent="0.25">
      <c r="A85" s="582">
        <v>76</v>
      </c>
      <c r="B85" s="754">
        <v>3101200102</v>
      </c>
      <c r="C85" s="754"/>
      <c r="D85" s="736">
        <v>6</v>
      </c>
      <c r="E85" s="742">
        <v>153218161.91</v>
      </c>
      <c r="F85" s="743"/>
      <c r="G85" s="742"/>
    </row>
    <row r="86" spans="1:7" ht="15.75" customHeight="1" x14ac:dyDescent="0.25">
      <c r="A86" s="582">
        <v>77</v>
      </c>
      <c r="B86" s="754">
        <v>3101278140</v>
      </c>
      <c r="C86" s="754"/>
      <c r="D86" s="736">
        <v>7</v>
      </c>
      <c r="E86" s="742">
        <v>106798836.76000001</v>
      </c>
      <c r="F86" s="743"/>
      <c r="G86" s="742"/>
    </row>
    <row r="87" spans="1:7" x14ac:dyDescent="0.25">
      <c r="A87" s="582">
        <v>78</v>
      </c>
      <c r="B87" s="754">
        <v>3101341215</v>
      </c>
      <c r="C87" s="754"/>
      <c r="D87" s="736">
        <v>1</v>
      </c>
      <c r="E87" s="742">
        <v>17010139.57</v>
      </c>
      <c r="F87" s="743"/>
      <c r="G87" s="742"/>
    </row>
    <row r="88" spans="1:7" x14ac:dyDescent="0.25">
      <c r="A88" s="582">
        <v>79</v>
      </c>
      <c r="B88" s="754">
        <v>3101536348</v>
      </c>
      <c r="C88" s="754"/>
      <c r="D88" s="736"/>
      <c r="E88" s="742"/>
      <c r="F88" s="743">
        <v>3</v>
      </c>
      <c r="G88" s="742">
        <v>27775000</v>
      </c>
    </row>
    <row r="89" spans="1:7" x14ac:dyDescent="0.25">
      <c r="A89" s="582">
        <v>80</v>
      </c>
      <c r="B89" s="754">
        <v>3101744640</v>
      </c>
      <c r="C89" s="754"/>
      <c r="D89" s="736"/>
      <c r="E89" s="742"/>
      <c r="F89" s="743">
        <v>1</v>
      </c>
      <c r="G89" s="742">
        <v>9300000</v>
      </c>
    </row>
    <row r="90" spans="1:7" x14ac:dyDescent="0.25">
      <c r="A90" s="582">
        <v>81</v>
      </c>
      <c r="B90" s="754">
        <v>3101760783</v>
      </c>
      <c r="C90" s="754"/>
      <c r="D90" s="736"/>
      <c r="E90" s="742"/>
      <c r="F90" s="743">
        <v>3</v>
      </c>
      <c r="G90" s="742">
        <v>27560000</v>
      </c>
    </row>
    <row r="91" spans="1:7" x14ac:dyDescent="0.25">
      <c r="A91" s="582">
        <v>82</v>
      </c>
      <c r="B91" s="754">
        <v>3101797709</v>
      </c>
      <c r="C91" s="754"/>
      <c r="D91" s="736">
        <v>1</v>
      </c>
      <c r="E91" s="742">
        <v>20710554.18</v>
      </c>
      <c r="F91" s="743">
        <v>9</v>
      </c>
      <c r="G91" s="742">
        <v>83137000</v>
      </c>
    </row>
    <row r="92" spans="1:7" x14ac:dyDescent="0.25">
      <c r="A92" s="582">
        <v>83</v>
      </c>
      <c r="B92" s="754">
        <v>3101804127</v>
      </c>
      <c r="C92" s="754"/>
      <c r="D92" s="736"/>
      <c r="E92" s="742"/>
      <c r="F92" s="743">
        <v>3</v>
      </c>
      <c r="G92" s="742">
        <v>25259000</v>
      </c>
    </row>
    <row r="93" spans="1:7" x14ac:dyDescent="0.25">
      <c r="A93" s="582">
        <v>84</v>
      </c>
      <c r="B93" s="754">
        <v>3101826802</v>
      </c>
      <c r="C93" s="754"/>
      <c r="D93" s="736"/>
      <c r="E93" s="742"/>
      <c r="F93" s="743">
        <v>9</v>
      </c>
      <c r="G93" s="742">
        <v>82682000</v>
      </c>
    </row>
    <row r="94" spans="1:7" x14ac:dyDescent="0.25">
      <c r="A94" s="582">
        <v>85</v>
      </c>
      <c r="B94" s="754">
        <v>3101882868</v>
      </c>
      <c r="C94" s="754"/>
      <c r="D94" s="736">
        <v>2</v>
      </c>
      <c r="E94" s="742">
        <v>45430249.920000002</v>
      </c>
      <c r="F94" s="743">
        <v>12</v>
      </c>
      <c r="G94" s="742">
        <v>110348000</v>
      </c>
    </row>
    <row r="95" spans="1:7" x14ac:dyDescent="0.25">
      <c r="A95" s="582">
        <v>86</v>
      </c>
      <c r="B95" s="754">
        <v>3102212149</v>
      </c>
      <c r="C95" s="754"/>
      <c r="D95" s="736">
        <v>5</v>
      </c>
      <c r="E95" s="742">
        <v>154206509.06</v>
      </c>
      <c r="F95" s="743"/>
      <c r="G95" s="742"/>
    </row>
    <row r="96" spans="1:7" x14ac:dyDescent="0.25">
      <c r="A96" s="582">
        <v>87</v>
      </c>
      <c r="B96" s="754">
        <v>3102655183</v>
      </c>
      <c r="C96" s="754"/>
      <c r="D96" s="736"/>
      <c r="E96" s="742"/>
      <c r="F96" s="743">
        <v>9</v>
      </c>
      <c r="G96" s="742">
        <v>86354000</v>
      </c>
    </row>
    <row r="97" spans="1:7" x14ac:dyDescent="0.25">
      <c r="A97" s="582">
        <v>88</v>
      </c>
      <c r="B97" s="754">
        <v>3102688498</v>
      </c>
      <c r="C97" s="754"/>
      <c r="D97" s="736">
        <v>2</v>
      </c>
      <c r="E97" s="742">
        <v>60895168.920000002</v>
      </c>
      <c r="F97" s="743"/>
      <c r="G97" s="742"/>
    </row>
    <row r="98" spans="1:7" x14ac:dyDescent="0.25">
      <c r="A98" s="582">
        <v>89</v>
      </c>
      <c r="B98" s="754">
        <v>3102773353</v>
      </c>
      <c r="C98" s="754"/>
      <c r="D98" s="736"/>
      <c r="E98" s="742"/>
      <c r="F98" s="743">
        <v>8</v>
      </c>
      <c r="G98" s="742">
        <v>72067000</v>
      </c>
    </row>
    <row r="99" spans="1:7" x14ac:dyDescent="0.25">
      <c r="A99" s="582">
        <v>90</v>
      </c>
      <c r="B99" s="754">
        <v>3102809189</v>
      </c>
      <c r="C99" s="754"/>
      <c r="D99" s="736"/>
      <c r="E99" s="742"/>
      <c r="F99" s="743">
        <v>4</v>
      </c>
      <c r="G99" s="742">
        <v>37002000</v>
      </c>
    </row>
    <row r="100" spans="1:7" x14ac:dyDescent="0.25">
      <c r="A100" s="582">
        <v>91</v>
      </c>
      <c r="B100" s="754">
        <v>3102859804</v>
      </c>
      <c r="C100" s="754"/>
      <c r="D100" s="736"/>
      <c r="E100" s="742"/>
      <c r="F100" s="743">
        <v>4</v>
      </c>
      <c r="G100" s="742">
        <v>36380000</v>
      </c>
    </row>
    <row r="101" spans="1:7" x14ac:dyDescent="0.25">
      <c r="A101" s="582">
        <v>92</v>
      </c>
      <c r="B101" s="754">
        <v>3102864606</v>
      </c>
      <c r="C101" s="754"/>
      <c r="D101" s="736"/>
      <c r="E101" s="742"/>
      <c r="F101" s="743">
        <v>1</v>
      </c>
      <c r="G101" s="742">
        <v>9293000</v>
      </c>
    </row>
    <row r="102" spans="1:7" x14ac:dyDescent="0.25">
      <c r="A102" s="582">
        <v>93</v>
      </c>
      <c r="B102" s="754">
        <v>401330633</v>
      </c>
      <c r="C102" s="755"/>
      <c r="D102" s="744"/>
      <c r="E102" s="742"/>
      <c r="F102" s="745">
        <v>1</v>
      </c>
      <c r="G102" s="746">
        <v>9300000</v>
      </c>
    </row>
    <row r="103" spans="1:7" x14ac:dyDescent="0.25">
      <c r="A103" s="582">
        <v>94</v>
      </c>
      <c r="B103" s="754" t="s">
        <v>610</v>
      </c>
      <c r="C103" s="755"/>
      <c r="D103" s="744">
        <v>29</v>
      </c>
      <c r="E103" s="742">
        <v>579396973.64999998</v>
      </c>
      <c r="F103" s="745">
        <v>257</v>
      </c>
      <c r="G103" s="746">
        <v>2243372000</v>
      </c>
    </row>
    <row r="104" spans="1:7" hidden="1" x14ac:dyDescent="0.25">
      <c r="A104" s="582">
        <v>95</v>
      </c>
      <c r="B104" s="754"/>
      <c r="C104" s="756"/>
      <c r="D104" s="747"/>
      <c r="E104" s="742"/>
      <c r="F104" s="748"/>
      <c r="G104" s="749"/>
    </row>
    <row r="105" spans="1:7" hidden="1" x14ac:dyDescent="0.25">
      <c r="A105" s="582">
        <v>96</v>
      </c>
      <c r="B105" s="754"/>
      <c r="C105" s="756"/>
      <c r="D105" s="747"/>
      <c r="E105" s="742"/>
      <c r="F105" s="748"/>
      <c r="G105" s="749"/>
    </row>
    <row r="106" spans="1:7" hidden="1" x14ac:dyDescent="0.25">
      <c r="A106" s="582">
        <v>97</v>
      </c>
      <c r="B106" s="754"/>
      <c r="C106" s="756"/>
      <c r="D106" s="747"/>
      <c r="E106" s="742"/>
      <c r="F106" s="748"/>
      <c r="G106" s="749"/>
    </row>
    <row r="107" spans="1:7" hidden="1" x14ac:dyDescent="0.25">
      <c r="A107" s="582">
        <v>98</v>
      </c>
      <c r="B107" s="754"/>
      <c r="C107" s="756"/>
      <c r="D107" s="747"/>
      <c r="E107" s="742"/>
      <c r="F107" s="748"/>
      <c r="G107" s="749"/>
    </row>
    <row r="108" spans="1:7" hidden="1" x14ac:dyDescent="0.25">
      <c r="A108" s="582">
        <v>99</v>
      </c>
      <c r="B108" s="754"/>
      <c r="C108" s="756"/>
      <c r="D108" s="747"/>
      <c r="E108" s="742"/>
      <c r="F108" s="748"/>
      <c r="G108" s="749"/>
    </row>
    <row r="109" spans="1:7" hidden="1" x14ac:dyDescent="0.25">
      <c r="A109" s="582">
        <v>100</v>
      </c>
      <c r="B109" s="754"/>
      <c r="C109" s="756"/>
      <c r="D109" s="747"/>
      <c r="E109" s="742"/>
      <c r="F109" s="748"/>
      <c r="G109" s="749"/>
    </row>
    <row r="110" spans="1:7" hidden="1" x14ac:dyDescent="0.25">
      <c r="A110" s="582">
        <v>101</v>
      </c>
      <c r="B110" s="1008"/>
      <c r="C110" s="757"/>
      <c r="D110" s="750"/>
      <c r="E110" s="751"/>
      <c r="F110" s="752"/>
      <c r="G110" s="751"/>
    </row>
    <row r="111" spans="1:7" hidden="1" x14ac:dyDescent="0.25">
      <c r="A111" s="582">
        <v>102</v>
      </c>
      <c r="B111" s="1008"/>
      <c r="C111" s="757"/>
      <c r="D111" s="750"/>
      <c r="E111" s="751"/>
      <c r="F111" s="752"/>
      <c r="G111" s="751"/>
    </row>
    <row r="112" spans="1:7" hidden="1" x14ac:dyDescent="0.25">
      <c r="A112" s="582">
        <v>103</v>
      </c>
      <c r="B112" s="1008"/>
      <c r="C112" s="772"/>
      <c r="D112" s="773"/>
      <c r="E112" s="774"/>
      <c r="F112" s="775"/>
      <c r="G112" s="774"/>
    </row>
    <row r="113" spans="1:7" hidden="1" x14ac:dyDescent="0.25">
      <c r="A113" s="582">
        <v>104</v>
      </c>
      <c r="B113" s="1131"/>
      <c r="C113" s="1131"/>
      <c r="D113" s="1132"/>
      <c r="E113" s="1133"/>
      <c r="F113" s="1134"/>
      <c r="G113" s="1133"/>
    </row>
    <row r="114" spans="1:7" hidden="1" x14ac:dyDescent="0.25">
      <c r="A114" s="582">
        <v>105</v>
      </c>
      <c r="B114" s="1131"/>
      <c r="C114" s="1131"/>
      <c r="D114" s="1132"/>
      <c r="E114" s="1133"/>
      <c r="F114" s="1134"/>
      <c r="G114" s="1133"/>
    </row>
    <row r="115" spans="1:7" hidden="1" x14ac:dyDescent="0.25">
      <c r="A115" s="582">
        <v>106</v>
      </c>
      <c r="B115" s="1131"/>
      <c r="C115" s="1131"/>
      <c r="D115" s="1132"/>
      <c r="E115" s="1133"/>
      <c r="F115" s="1134"/>
      <c r="G115" s="1133"/>
    </row>
    <row r="116" spans="1:7" hidden="1" x14ac:dyDescent="0.25">
      <c r="A116" s="582">
        <v>107</v>
      </c>
      <c r="B116" s="1131"/>
      <c r="C116" s="1131"/>
      <c r="D116" s="1132"/>
      <c r="E116" s="1133"/>
      <c r="F116" s="1134"/>
      <c r="G116" s="1133"/>
    </row>
    <row r="117" spans="1:7" hidden="1" x14ac:dyDescent="0.25">
      <c r="A117" s="582">
        <v>108</v>
      </c>
      <c r="B117" s="1131"/>
      <c r="C117" s="1131"/>
      <c r="D117" s="1132"/>
      <c r="E117" s="1133"/>
      <c r="F117" s="1134"/>
      <c r="G117" s="1133"/>
    </row>
    <row r="118" spans="1:7" hidden="1" x14ac:dyDescent="0.25">
      <c r="A118" s="582">
        <v>109</v>
      </c>
      <c r="B118" s="1131"/>
      <c r="C118" s="1131"/>
      <c r="D118" s="1132"/>
      <c r="E118" s="1133"/>
      <c r="F118" s="1134"/>
      <c r="G118" s="1133"/>
    </row>
    <row r="119" spans="1:7" hidden="1" x14ac:dyDescent="0.25">
      <c r="A119" s="582">
        <v>110</v>
      </c>
      <c r="B119" s="1131"/>
      <c r="C119" s="1131"/>
      <c r="D119" s="1132"/>
      <c r="E119" s="1133"/>
      <c r="F119" s="1134"/>
      <c r="G119" s="1133"/>
    </row>
    <row r="120" spans="1:7" hidden="1" x14ac:dyDescent="0.25">
      <c r="A120" s="582">
        <v>111</v>
      </c>
      <c r="B120" s="1131"/>
      <c r="C120" s="1131"/>
      <c r="D120" s="1132"/>
      <c r="E120" s="1133"/>
      <c r="F120" s="1134"/>
      <c r="G120" s="1133"/>
    </row>
    <row r="121" spans="1:7" hidden="1" x14ac:dyDescent="0.25">
      <c r="A121" s="582">
        <v>112</v>
      </c>
      <c r="B121" s="1131"/>
      <c r="C121" s="1131"/>
      <c r="D121" s="1132"/>
      <c r="E121" s="1133"/>
      <c r="F121" s="1134"/>
      <c r="G121" s="1133"/>
    </row>
    <row r="122" spans="1:7" hidden="1" x14ac:dyDescent="0.25">
      <c r="A122" s="582">
        <v>113</v>
      </c>
      <c r="B122" s="1131"/>
      <c r="C122" s="1131"/>
      <c r="D122" s="1132"/>
      <c r="E122" s="1133"/>
      <c r="F122" s="1134"/>
      <c r="G122" s="1133"/>
    </row>
    <row r="123" spans="1:7" hidden="1" x14ac:dyDescent="0.25">
      <c r="A123" s="582">
        <v>114</v>
      </c>
      <c r="B123" s="1131"/>
      <c r="C123" s="1131"/>
      <c r="D123" s="1132"/>
      <c r="E123" s="1133"/>
      <c r="F123" s="1134"/>
      <c r="G123" s="1133"/>
    </row>
    <row r="124" spans="1:7" hidden="1" x14ac:dyDescent="0.25">
      <c r="A124" s="582">
        <v>115</v>
      </c>
      <c r="B124" s="1131"/>
      <c r="C124" s="1131"/>
      <c r="D124" s="1132"/>
      <c r="E124" s="1133"/>
      <c r="F124" s="1134"/>
      <c r="G124" s="1133"/>
    </row>
    <row r="125" spans="1:7" hidden="1" x14ac:dyDescent="0.25">
      <c r="A125" s="582">
        <v>116</v>
      </c>
      <c r="B125" s="1131"/>
      <c r="C125" s="1131"/>
      <c r="D125" s="1132"/>
      <c r="E125" s="1133"/>
      <c r="F125" s="1134"/>
      <c r="G125" s="1133"/>
    </row>
    <row r="126" spans="1:7" hidden="1" x14ac:dyDescent="0.25">
      <c r="A126" s="582">
        <v>117</v>
      </c>
      <c r="B126" s="1131"/>
      <c r="C126" s="1131"/>
      <c r="D126" s="1132"/>
      <c r="E126" s="1133"/>
      <c r="F126" s="1134"/>
      <c r="G126" s="1133"/>
    </row>
    <row r="127" spans="1:7" hidden="1" x14ac:dyDescent="0.25">
      <c r="A127" s="582">
        <v>118</v>
      </c>
      <c r="B127" s="1131"/>
      <c r="C127" s="1131"/>
      <c r="D127" s="1132"/>
      <c r="E127" s="1133"/>
      <c r="F127" s="1134"/>
      <c r="G127" s="1133"/>
    </row>
    <row r="128" spans="1:7" hidden="1" x14ac:dyDescent="0.25">
      <c r="A128" s="582">
        <v>119</v>
      </c>
      <c r="B128" s="1131"/>
      <c r="C128" s="1131"/>
      <c r="D128" s="1132"/>
      <c r="E128" s="1133"/>
      <c r="F128" s="1134"/>
      <c r="G128" s="1133"/>
    </row>
    <row r="129" spans="1:7" hidden="1" x14ac:dyDescent="0.25">
      <c r="A129" s="582">
        <v>120</v>
      </c>
      <c r="B129" s="1131"/>
      <c r="C129" s="1131"/>
      <c r="D129" s="1132"/>
      <c r="E129" s="1133"/>
      <c r="F129" s="1134"/>
      <c r="G129" s="1133"/>
    </row>
    <row r="130" spans="1:7" hidden="1" x14ac:dyDescent="0.25">
      <c r="A130" s="582">
        <v>121</v>
      </c>
      <c r="B130" s="1131"/>
      <c r="C130" s="1131"/>
      <c r="D130" s="1132"/>
      <c r="E130" s="1133"/>
      <c r="F130" s="1134"/>
      <c r="G130" s="1133"/>
    </row>
    <row r="131" spans="1:7" hidden="1" x14ac:dyDescent="0.25">
      <c r="A131" s="582">
        <v>122</v>
      </c>
      <c r="B131" s="1131"/>
      <c r="C131" s="1131"/>
      <c r="D131" s="1132"/>
      <c r="E131" s="1133"/>
      <c r="F131" s="1134"/>
      <c r="G131" s="1133"/>
    </row>
    <row r="132" spans="1:7" hidden="1" x14ac:dyDescent="0.25">
      <c r="A132" s="582">
        <v>123</v>
      </c>
      <c r="B132" s="1131"/>
      <c r="C132" s="1131"/>
      <c r="D132" s="1132"/>
      <c r="E132" s="1133"/>
      <c r="F132" s="1134"/>
      <c r="G132" s="1133"/>
    </row>
    <row r="133" spans="1:7" hidden="1" x14ac:dyDescent="0.25">
      <c r="A133" s="582">
        <v>124</v>
      </c>
      <c r="B133" s="1131"/>
      <c r="C133" s="1131"/>
      <c r="D133" s="1132"/>
      <c r="E133" s="1133"/>
      <c r="F133" s="1134"/>
      <c r="G133" s="1133"/>
    </row>
    <row r="134" spans="1:7" hidden="1" x14ac:dyDescent="0.25">
      <c r="A134" s="582">
        <v>125</v>
      </c>
      <c r="B134" s="1131"/>
      <c r="C134" s="1131"/>
      <c r="D134" s="1132"/>
      <c r="E134" s="1133"/>
      <c r="F134" s="1134"/>
      <c r="G134" s="1133"/>
    </row>
    <row r="135" spans="1:7" hidden="1" x14ac:dyDescent="0.25">
      <c r="A135" s="582">
        <v>126</v>
      </c>
      <c r="B135" s="1131"/>
      <c r="C135" s="1131"/>
      <c r="D135" s="1132"/>
      <c r="E135" s="1133"/>
      <c r="F135" s="1134"/>
      <c r="G135" s="1133"/>
    </row>
    <row r="136" spans="1:7" hidden="1" x14ac:dyDescent="0.25">
      <c r="A136" s="582">
        <v>127</v>
      </c>
      <c r="B136" s="1131"/>
      <c r="C136" s="1131"/>
      <c r="D136" s="1132"/>
      <c r="E136" s="1133"/>
      <c r="F136" s="1134"/>
      <c r="G136" s="1133"/>
    </row>
    <row r="137" spans="1:7" hidden="1" x14ac:dyDescent="0.25">
      <c r="A137" s="582">
        <v>128</v>
      </c>
      <c r="B137" s="1131"/>
      <c r="C137" s="1131"/>
      <c r="D137" s="1132"/>
      <c r="E137" s="1133"/>
      <c r="F137" s="1134"/>
      <c r="G137" s="1133"/>
    </row>
    <row r="138" spans="1:7" hidden="1" x14ac:dyDescent="0.25">
      <c r="A138" s="582">
        <v>129</v>
      </c>
      <c r="B138" s="1131"/>
      <c r="C138" s="1131"/>
      <c r="D138" s="1132"/>
      <c r="E138" s="1133"/>
      <c r="F138" s="1134"/>
      <c r="G138" s="1133"/>
    </row>
    <row r="139" spans="1:7" hidden="1" x14ac:dyDescent="0.25">
      <c r="A139" s="582">
        <v>130</v>
      </c>
      <c r="B139" s="1131"/>
      <c r="C139" s="1131"/>
      <c r="D139" s="1132"/>
      <c r="E139" s="1133"/>
      <c r="F139" s="1134"/>
      <c r="G139" s="1133"/>
    </row>
    <row r="140" spans="1:7" hidden="1" x14ac:dyDescent="0.25">
      <c r="A140" s="582">
        <v>131</v>
      </c>
      <c r="B140" s="1131"/>
      <c r="C140" s="1131"/>
      <c r="D140" s="1132"/>
      <c r="E140" s="1133"/>
      <c r="F140" s="1134"/>
      <c r="G140" s="1133"/>
    </row>
    <row r="141" spans="1:7" hidden="1" x14ac:dyDescent="0.25">
      <c r="A141" s="582">
        <v>132</v>
      </c>
      <c r="B141" s="1131"/>
      <c r="C141" s="1131"/>
      <c r="D141" s="1132"/>
      <c r="E141" s="1133"/>
      <c r="F141" s="1134"/>
      <c r="G141" s="1133"/>
    </row>
    <row r="142" spans="1:7" hidden="1" x14ac:dyDescent="0.25">
      <c r="A142" s="582">
        <v>133</v>
      </c>
      <c r="B142" s="1131"/>
      <c r="C142" s="1131"/>
      <c r="D142" s="1132"/>
      <c r="E142" s="1133"/>
      <c r="F142" s="1134"/>
      <c r="G142" s="1133"/>
    </row>
    <row r="143" spans="1:7" hidden="1" x14ac:dyDescent="0.25">
      <c r="A143" s="582">
        <v>134</v>
      </c>
      <c r="B143" s="1131"/>
      <c r="C143" s="1131"/>
      <c r="D143" s="1132"/>
      <c r="E143" s="1133"/>
      <c r="F143" s="1134"/>
      <c r="G143" s="1133"/>
    </row>
    <row r="144" spans="1:7" hidden="1" x14ac:dyDescent="0.25">
      <c r="A144" s="582">
        <v>135</v>
      </c>
      <c r="B144" s="1131"/>
      <c r="C144" s="1131"/>
      <c r="D144" s="1132"/>
      <c r="E144" s="1133"/>
      <c r="F144" s="1134"/>
      <c r="G144" s="1133"/>
    </row>
    <row r="145" spans="1:7" hidden="1" x14ac:dyDescent="0.25">
      <c r="A145" s="582">
        <v>136</v>
      </c>
      <c r="B145" s="1131"/>
      <c r="C145" s="1131"/>
      <c r="D145" s="1132"/>
      <c r="E145" s="1133"/>
      <c r="F145" s="1134"/>
      <c r="G145" s="1133"/>
    </row>
    <row r="146" spans="1:7" hidden="1" x14ac:dyDescent="0.25">
      <c r="A146" s="582">
        <v>137</v>
      </c>
      <c r="B146" s="1131"/>
      <c r="C146" s="1131"/>
      <c r="D146" s="1132"/>
      <c r="E146" s="1133"/>
      <c r="F146" s="1134"/>
      <c r="G146" s="1133"/>
    </row>
    <row r="147" spans="1:7" hidden="1" x14ac:dyDescent="0.25">
      <c r="A147" s="582">
        <v>138</v>
      </c>
      <c r="B147" s="1131"/>
      <c r="C147" s="1131"/>
      <c r="D147" s="1132"/>
      <c r="E147" s="1133"/>
      <c r="F147" s="1134"/>
      <c r="G147" s="1133"/>
    </row>
    <row r="148" spans="1:7" hidden="1" x14ac:dyDescent="0.25">
      <c r="A148" s="582">
        <v>139</v>
      </c>
      <c r="B148" s="1131"/>
      <c r="C148" s="1131"/>
      <c r="D148" s="1132"/>
      <c r="E148" s="1133"/>
      <c r="F148" s="1134"/>
      <c r="G148" s="1133"/>
    </row>
    <row r="149" spans="1:7" hidden="1" x14ac:dyDescent="0.25">
      <c r="A149" s="582">
        <v>140</v>
      </c>
      <c r="B149" s="1131"/>
      <c r="C149" s="1131"/>
      <c r="D149" s="1132"/>
      <c r="E149" s="1133"/>
      <c r="F149" s="1134"/>
      <c r="G149" s="1133"/>
    </row>
    <row r="150" spans="1:7" hidden="1" x14ac:dyDescent="0.25">
      <c r="A150" s="582">
        <v>141</v>
      </c>
      <c r="B150" s="1131"/>
      <c r="C150" s="1131"/>
      <c r="D150" s="1132"/>
      <c r="E150" s="1133"/>
      <c r="F150" s="1134"/>
      <c r="G150" s="1133"/>
    </row>
    <row r="151" spans="1:7" hidden="1" x14ac:dyDescent="0.25">
      <c r="A151" s="582">
        <v>142</v>
      </c>
      <c r="B151" s="1131"/>
      <c r="C151" s="1131"/>
      <c r="D151" s="1132"/>
      <c r="E151" s="1133"/>
      <c r="F151" s="1134"/>
      <c r="G151" s="1133"/>
    </row>
    <row r="152" spans="1:7" hidden="1" x14ac:dyDescent="0.25">
      <c r="A152" s="582">
        <v>143</v>
      </c>
      <c r="B152" s="1154"/>
      <c r="C152" s="1154"/>
      <c r="D152" s="1155"/>
      <c r="E152" s="1156"/>
      <c r="F152" s="1157"/>
      <c r="G152" s="1156"/>
    </row>
    <row r="153" spans="1:7" hidden="1" x14ac:dyDescent="0.25">
      <c r="A153" s="582">
        <v>144</v>
      </c>
      <c r="B153" s="1154"/>
      <c r="C153" s="1154"/>
      <c r="D153" s="1155"/>
      <c r="E153" s="1156"/>
      <c r="F153" s="1157"/>
      <c r="G153" s="1156"/>
    </row>
    <row r="154" spans="1:7" hidden="1" x14ac:dyDescent="0.25">
      <c r="A154" s="582">
        <v>145</v>
      </c>
      <c r="B154" s="1154"/>
      <c r="C154" s="1154"/>
      <c r="D154" s="1155"/>
      <c r="E154" s="1156"/>
      <c r="F154" s="1157"/>
      <c r="G154" s="1156"/>
    </row>
    <row r="155" spans="1:7" hidden="1" x14ac:dyDescent="0.25">
      <c r="A155" s="582">
        <v>146</v>
      </c>
      <c r="B155" s="1154"/>
      <c r="C155" s="1154"/>
      <c r="D155" s="1155"/>
      <c r="E155" s="1156"/>
      <c r="F155" s="1157"/>
      <c r="G155" s="1156"/>
    </row>
    <row r="156" spans="1:7" hidden="1" x14ac:dyDescent="0.25">
      <c r="A156" s="582">
        <v>147</v>
      </c>
      <c r="B156" s="1154"/>
      <c r="C156" s="1154"/>
      <c r="D156" s="1155"/>
      <c r="E156" s="1156"/>
      <c r="F156" s="1157"/>
      <c r="G156" s="1156"/>
    </row>
    <row r="157" spans="1:7" hidden="1" x14ac:dyDescent="0.25">
      <c r="A157" s="582">
        <v>148</v>
      </c>
      <c r="B157" s="1154"/>
      <c r="C157" s="1154"/>
      <c r="D157" s="1155"/>
      <c r="E157" s="1156"/>
      <c r="F157" s="1157"/>
      <c r="G157" s="1156"/>
    </row>
    <row r="158" spans="1:7" hidden="1" x14ac:dyDescent="0.25">
      <c r="A158" s="582">
        <v>149</v>
      </c>
      <c r="B158" s="1154"/>
      <c r="C158" s="1154"/>
      <c r="D158" s="1155"/>
      <c r="E158" s="1156"/>
      <c r="F158" s="1157"/>
      <c r="G158" s="1156"/>
    </row>
    <row r="159" spans="1:7" hidden="1" x14ac:dyDescent="0.25">
      <c r="A159" s="582">
        <v>150</v>
      </c>
      <c r="B159" s="1154"/>
      <c r="C159" s="1154"/>
      <c r="D159" s="1155"/>
      <c r="E159" s="1156"/>
      <c r="F159" s="1157"/>
      <c r="G159" s="1156"/>
    </row>
    <row r="160" spans="1:7" hidden="1" x14ac:dyDescent="0.25">
      <c r="A160" s="582">
        <v>151</v>
      </c>
      <c r="B160" s="1154"/>
      <c r="C160" s="1154"/>
      <c r="D160" s="1155"/>
      <c r="E160" s="1156"/>
      <c r="F160" s="1157"/>
      <c r="G160" s="1156"/>
    </row>
    <row r="161" spans="1:7" hidden="1" x14ac:dyDescent="0.25">
      <c r="A161" s="582">
        <v>152</v>
      </c>
      <c r="B161" s="1154"/>
      <c r="C161" s="1154"/>
      <c r="D161" s="1155"/>
      <c r="E161" s="1156"/>
      <c r="F161" s="1157"/>
      <c r="G161" s="1156"/>
    </row>
    <row r="162" spans="1:7" hidden="1" x14ac:dyDescent="0.25">
      <c r="A162" s="582">
        <v>153</v>
      </c>
      <c r="B162" s="1154"/>
      <c r="C162" s="1154"/>
      <c r="D162" s="1155"/>
      <c r="E162" s="1156"/>
      <c r="F162" s="1157"/>
      <c r="G162" s="1156"/>
    </row>
    <row r="163" spans="1:7" hidden="1" x14ac:dyDescent="0.25">
      <c r="A163" s="582">
        <v>154</v>
      </c>
      <c r="B163" s="1154"/>
      <c r="C163" s="1154"/>
      <c r="D163" s="1155"/>
      <c r="E163" s="1156"/>
      <c r="F163" s="1157"/>
      <c r="G163" s="1156"/>
    </row>
    <row r="164" spans="1:7" hidden="1" x14ac:dyDescent="0.25">
      <c r="A164" s="582">
        <v>155</v>
      </c>
      <c r="B164" s="1154"/>
      <c r="C164" s="1154"/>
      <c r="D164" s="1155"/>
      <c r="E164" s="1156"/>
      <c r="F164" s="1157"/>
      <c r="G164" s="1156"/>
    </row>
    <row r="165" spans="1:7" hidden="1" x14ac:dyDescent="0.25">
      <c r="A165" s="582">
        <v>156</v>
      </c>
      <c r="B165" s="1154"/>
      <c r="C165" s="1154"/>
      <c r="D165" s="1155"/>
      <c r="E165" s="1156"/>
      <c r="F165" s="1157"/>
      <c r="G165" s="1156"/>
    </row>
    <row r="166" spans="1:7" hidden="1" x14ac:dyDescent="0.25">
      <c r="A166" s="582">
        <v>157</v>
      </c>
      <c r="B166" s="1154"/>
      <c r="C166" s="1154"/>
      <c r="D166" s="1155"/>
      <c r="E166" s="1156"/>
      <c r="F166" s="1157"/>
      <c r="G166" s="1156"/>
    </row>
    <row r="167" spans="1:7" hidden="1" x14ac:dyDescent="0.25">
      <c r="A167" s="582">
        <v>158</v>
      </c>
      <c r="B167" s="1154"/>
      <c r="C167" s="1154"/>
      <c r="D167" s="1155"/>
      <c r="E167" s="1156"/>
      <c r="F167" s="1157"/>
      <c r="G167" s="1156"/>
    </row>
    <row r="168" spans="1:7" hidden="1" x14ac:dyDescent="0.25">
      <c r="A168" s="582">
        <v>159</v>
      </c>
      <c r="B168" s="1154"/>
      <c r="C168" s="1154"/>
      <c r="D168" s="1155"/>
      <c r="E168" s="1156"/>
      <c r="F168" s="1157"/>
      <c r="G168" s="1156"/>
    </row>
    <row r="169" spans="1:7" hidden="1" x14ac:dyDescent="0.25">
      <c r="A169" s="582">
        <v>160</v>
      </c>
      <c r="B169" s="1154"/>
      <c r="C169" s="1154"/>
      <c r="D169" s="1155"/>
      <c r="E169" s="1156"/>
      <c r="F169" s="1157"/>
      <c r="G169" s="1156"/>
    </row>
    <row r="170" spans="1:7" hidden="1" x14ac:dyDescent="0.25">
      <c r="A170" s="582">
        <v>161</v>
      </c>
      <c r="B170" s="1131"/>
      <c r="C170" s="772"/>
      <c r="D170" s="773"/>
      <c r="E170" s="774"/>
      <c r="F170" s="775"/>
      <c r="G170" s="774"/>
    </row>
    <row r="171" spans="1:7" x14ac:dyDescent="0.25">
      <c r="B171" s="771"/>
      <c r="C171" s="772"/>
      <c r="D171" s="773"/>
      <c r="E171" s="774"/>
      <c r="F171" s="775"/>
      <c r="G171" s="774"/>
    </row>
    <row r="172" spans="1:7" s="550" customFormat="1" x14ac:dyDescent="0.25">
      <c r="A172" s="633"/>
      <c r="B172" s="794"/>
      <c r="C172" s="634"/>
      <c r="D172" s="635">
        <f>SUM(D10:D171)</f>
        <v>134</v>
      </c>
      <c r="E172" s="635">
        <f>SUM(E10:E171)</f>
        <v>2744661498.750001</v>
      </c>
      <c r="F172" s="635">
        <f>SUM(F10:F171)</f>
        <v>711</v>
      </c>
      <c r="G172" s="635">
        <f>SUM(G10:G171)</f>
        <v>6503109000</v>
      </c>
    </row>
    <row r="174" spans="1:7" s="550" customFormat="1" ht="12.75" customHeight="1" x14ac:dyDescent="0.25">
      <c r="A174" s="791"/>
      <c r="B174" s="791" t="s">
        <v>318</v>
      </c>
      <c r="C174" s="791"/>
      <c r="D174" s="792">
        <f>D172+F172</f>
        <v>845</v>
      </c>
      <c r="E174" s="793">
        <f>E172+G172</f>
        <v>9247770498.75</v>
      </c>
      <c r="F174" s="792"/>
      <c r="G174" s="793"/>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120"/>
  <sheetViews>
    <sheetView showGridLines="0" zoomScale="80" zoomScaleNormal="80" workbookViewId="0">
      <selection activeCell="C20" sqref="C20"/>
    </sheetView>
  </sheetViews>
  <sheetFormatPr baseColWidth="10" defaultColWidth="11.42578125" defaultRowHeight="15" x14ac:dyDescent="0.25"/>
  <cols>
    <col min="1" max="1" width="59.85546875" style="944" bestFit="1" customWidth="1"/>
    <col min="2" max="2" width="19" style="945" bestFit="1" customWidth="1"/>
    <col min="3" max="3" width="52" style="944" customWidth="1"/>
    <col min="4" max="4" width="10.85546875" style="944" customWidth="1"/>
    <col min="5" max="5" width="11.42578125" style="944"/>
    <col min="6" max="6" width="19.28515625" style="944" customWidth="1"/>
    <col min="7" max="16384" width="11.42578125" style="944"/>
  </cols>
  <sheetData>
    <row r="1" spans="1:4" s="343" customFormat="1" ht="12.75" customHeight="1" x14ac:dyDescent="0.2">
      <c r="A1" s="1944" t="s">
        <v>0</v>
      </c>
      <c r="B1" s="1944"/>
      <c r="C1" s="1944"/>
      <c r="D1" s="1944"/>
    </row>
    <row r="2" spans="1:4" s="343" customFormat="1" ht="12.75" customHeight="1" x14ac:dyDescent="0.2">
      <c r="A2" s="1944" t="s">
        <v>437</v>
      </c>
      <c r="B2" s="1944"/>
      <c r="C2" s="1944"/>
      <c r="D2" s="1944"/>
    </row>
    <row r="3" spans="1:4" s="343" customFormat="1" ht="12.75" customHeight="1" x14ac:dyDescent="0.2">
      <c r="A3" s="1944" t="s">
        <v>1073</v>
      </c>
      <c r="B3" s="1944"/>
      <c r="C3" s="1944"/>
      <c r="D3" s="1944"/>
    </row>
    <row r="4" spans="1:4" s="343" customFormat="1" ht="12.75" customHeight="1" x14ac:dyDescent="0.2">
      <c r="A4" s="564"/>
      <c r="B4" s="564"/>
      <c r="C4" s="564"/>
      <c r="D4" s="587"/>
    </row>
    <row r="5" spans="1:4" s="343" customFormat="1" ht="12.75" customHeight="1" x14ac:dyDescent="0.25">
      <c r="A5" s="1959" t="s">
        <v>497</v>
      </c>
      <c r="B5" s="1960"/>
      <c r="C5" s="1960"/>
      <c r="D5" s="1417"/>
    </row>
    <row r="6" spans="1:4" s="553" customFormat="1" ht="16.5" customHeight="1" x14ac:dyDescent="0.25">
      <c r="A6" s="1961" t="s">
        <v>494</v>
      </c>
      <c r="B6" s="1962"/>
      <c r="C6" s="1962"/>
      <c r="D6" s="1417"/>
    </row>
    <row r="8" spans="1:4" x14ac:dyDescent="0.25">
      <c r="A8" s="1952" t="s">
        <v>542</v>
      </c>
      <c r="B8" s="1952"/>
      <c r="C8" s="1952"/>
    </row>
    <row r="9" spans="1:4" x14ac:dyDescent="0.25">
      <c r="A9" s="1952"/>
      <c r="B9" s="1952"/>
      <c r="C9" s="1952"/>
    </row>
    <row r="10" spans="1:4" ht="14.45" customHeight="1" x14ac:dyDescent="0.25">
      <c r="A10" s="1418" t="s">
        <v>492</v>
      </c>
      <c r="B10" s="1418" t="s">
        <v>491</v>
      </c>
      <c r="C10" s="1418" t="s">
        <v>493</v>
      </c>
    </row>
    <row r="11" spans="1:4" ht="25.5" x14ac:dyDescent="0.25">
      <c r="A11" s="1010" t="s">
        <v>575</v>
      </c>
      <c r="B11" s="1011">
        <v>1</v>
      </c>
      <c r="C11" s="1010" t="s">
        <v>1074</v>
      </c>
    </row>
    <row r="12" spans="1:4" ht="25.5" x14ac:dyDescent="0.25">
      <c r="A12" s="1010" t="s">
        <v>575</v>
      </c>
      <c r="B12" s="1011">
        <v>1</v>
      </c>
      <c r="C12" s="1010" t="s">
        <v>659</v>
      </c>
    </row>
    <row r="13" spans="1:4" x14ac:dyDescent="0.25">
      <c r="A13" s="1010" t="s">
        <v>833</v>
      </c>
      <c r="B13" s="1011">
        <v>1</v>
      </c>
      <c r="C13" s="1010" t="s">
        <v>1075</v>
      </c>
    </row>
    <row r="14" spans="1:4" x14ac:dyDescent="0.25">
      <c r="A14" s="1010" t="s">
        <v>29</v>
      </c>
      <c r="B14" s="1011">
        <f>SUM(B11:B13)</f>
        <v>3</v>
      </c>
      <c r="C14" s="1010"/>
    </row>
    <row r="15" spans="1:4" x14ac:dyDescent="0.25">
      <c r="A15" s="1953" t="s">
        <v>653</v>
      </c>
      <c r="B15" s="1953"/>
    </row>
    <row r="16" spans="1:4" x14ac:dyDescent="0.25">
      <c r="A16" s="946"/>
      <c r="B16" s="946"/>
    </row>
    <row r="17" spans="1:3" x14ac:dyDescent="0.25">
      <c r="A17" s="1952" t="s">
        <v>511</v>
      </c>
      <c r="B17" s="1952"/>
      <c r="C17" s="1952"/>
    </row>
    <row r="18" spans="1:3" x14ac:dyDescent="0.25">
      <c r="A18" s="1952"/>
      <c r="B18" s="1952"/>
      <c r="C18" s="1952"/>
    </row>
    <row r="19" spans="1:3" x14ac:dyDescent="0.25">
      <c r="A19" s="1010" t="s">
        <v>575</v>
      </c>
      <c r="B19" s="1011">
        <v>1</v>
      </c>
      <c r="C19" s="1010" t="s">
        <v>661</v>
      </c>
    </row>
    <row r="20" spans="1:3" x14ac:dyDescent="0.25">
      <c r="A20" s="1010" t="s">
        <v>575</v>
      </c>
      <c r="B20" s="1011">
        <v>2</v>
      </c>
      <c r="C20" s="1010" t="s">
        <v>1076</v>
      </c>
    </row>
    <row r="21" spans="1:3" ht="25.5" x14ac:dyDescent="0.25">
      <c r="A21" s="1010" t="s">
        <v>575</v>
      </c>
      <c r="B21" s="1011">
        <v>1</v>
      </c>
      <c r="C21" s="1010" t="s">
        <v>1077</v>
      </c>
    </row>
    <row r="22" spans="1:3" ht="33.6" customHeight="1" x14ac:dyDescent="0.25">
      <c r="A22" s="1010" t="s">
        <v>575</v>
      </c>
      <c r="B22" s="1011">
        <v>1</v>
      </c>
      <c r="C22" s="1010" t="s">
        <v>1078</v>
      </c>
    </row>
    <row r="23" spans="1:3" x14ac:dyDescent="0.25">
      <c r="A23" s="1010" t="s">
        <v>575</v>
      </c>
      <c r="B23" s="1011">
        <v>1</v>
      </c>
      <c r="C23" s="1010" t="s">
        <v>1079</v>
      </c>
    </row>
    <row r="24" spans="1:3" x14ac:dyDescent="0.25">
      <c r="A24" s="1010" t="s">
        <v>575</v>
      </c>
      <c r="B24" s="1011">
        <v>2</v>
      </c>
      <c r="C24" s="1010" t="s">
        <v>745</v>
      </c>
    </row>
    <row r="25" spans="1:3" x14ac:dyDescent="0.25">
      <c r="A25" s="1010" t="s">
        <v>575</v>
      </c>
      <c r="B25" s="1011">
        <v>1</v>
      </c>
      <c r="C25" s="1010" t="s">
        <v>787</v>
      </c>
    </row>
    <row r="26" spans="1:3" x14ac:dyDescent="0.25">
      <c r="A26" s="1010" t="s">
        <v>575</v>
      </c>
      <c r="B26" s="1011">
        <v>1</v>
      </c>
      <c r="C26" s="1010" t="s">
        <v>1080</v>
      </c>
    </row>
    <row r="27" spans="1:3" x14ac:dyDescent="0.25">
      <c r="A27" s="1010" t="s">
        <v>1081</v>
      </c>
      <c r="B27" s="1011">
        <v>1</v>
      </c>
      <c r="C27" s="1010" t="s">
        <v>1076</v>
      </c>
    </row>
    <row r="28" spans="1:3" x14ac:dyDescent="0.25">
      <c r="A28" s="1010" t="s">
        <v>121</v>
      </c>
      <c r="B28" s="1011">
        <v>1</v>
      </c>
      <c r="C28" s="1010" t="s">
        <v>958</v>
      </c>
    </row>
    <row r="29" spans="1:3" x14ac:dyDescent="0.25">
      <c r="A29" s="1010" t="s">
        <v>121</v>
      </c>
      <c r="B29" s="1011">
        <v>1</v>
      </c>
      <c r="C29" s="1010" t="s">
        <v>1076</v>
      </c>
    </row>
    <row r="30" spans="1:3" x14ac:dyDescent="0.25">
      <c r="A30" s="1010" t="s">
        <v>121</v>
      </c>
      <c r="B30" s="1011">
        <v>1</v>
      </c>
      <c r="C30" s="1010" t="s">
        <v>1082</v>
      </c>
    </row>
    <row r="31" spans="1:3" ht="25.5" x14ac:dyDescent="0.25">
      <c r="A31" s="1010" t="s">
        <v>121</v>
      </c>
      <c r="B31" s="1011">
        <v>1</v>
      </c>
      <c r="C31" s="1010" t="s">
        <v>689</v>
      </c>
    </row>
    <row r="32" spans="1:3" x14ac:dyDescent="0.25">
      <c r="A32" s="1010" t="s">
        <v>939</v>
      </c>
      <c r="B32" s="1011">
        <v>1</v>
      </c>
      <c r="C32" s="1010" t="s">
        <v>1083</v>
      </c>
    </row>
    <row r="33" spans="1:3" ht="25.5" x14ac:dyDescent="0.25">
      <c r="A33" s="1010" t="s">
        <v>683</v>
      </c>
      <c r="B33" s="1011">
        <v>1</v>
      </c>
      <c r="C33" s="1010" t="s">
        <v>1084</v>
      </c>
    </row>
    <row r="34" spans="1:3" x14ac:dyDescent="0.25">
      <c r="A34" s="1010" t="s">
        <v>683</v>
      </c>
      <c r="B34" s="1011">
        <v>1</v>
      </c>
      <c r="C34" s="1010" t="s">
        <v>661</v>
      </c>
    </row>
    <row r="35" spans="1:3" x14ac:dyDescent="0.25">
      <c r="A35" s="1010" t="s">
        <v>683</v>
      </c>
      <c r="B35" s="1011">
        <v>1</v>
      </c>
      <c r="C35" s="1010" t="s">
        <v>745</v>
      </c>
    </row>
    <row r="36" spans="1:3" x14ac:dyDescent="0.25">
      <c r="A36" s="1010" t="s">
        <v>182</v>
      </c>
      <c r="B36" s="1011">
        <v>1</v>
      </c>
      <c r="C36" s="1010" t="s">
        <v>661</v>
      </c>
    </row>
    <row r="37" spans="1:3" ht="25.5" x14ac:dyDescent="0.25">
      <c r="A37" s="1010" t="s">
        <v>682</v>
      </c>
      <c r="B37" s="1011">
        <v>3</v>
      </c>
      <c r="C37" s="1010" t="s">
        <v>996</v>
      </c>
    </row>
    <row r="38" spans="1:3" ht="27" customHeight="1" x14ac:dyDescent="0.25">
      <c r="A38" s="1010" t="s">
        <v>682</v>
      </c>
      <c r="B38" s="1011">
        <v>7</v>
      </c>
      <c r="C38" s="1010" t="s">
        <v>1084</v>
      </c>
    </row>
    <row r="39" spans="1:3" x14ac:dyDescent="0.25">
      <c r="A39" s="1010" t="s">
        <v>682</v>
      </c>
      <c r="B39" s="1011">
        <v>2</v>
      </c>
      <c r="C39" s="1010" t="s">
        <v>958</v>
      </c>
    </row>
    <row r="40" spans="1:3" ht="25.5" x14ac:dyDescent="0.25">
      <c r="A40" s="1010" t="s">
        <v>682</v>
      </c>
      <c r="B40" s="1011">
        <v>1</v>
      </c>
      <c r="C40" s="1010" t="s">
        <v>1012</v>
      </c>
    </row>
    <row r="41" spans="1:3" x14ac:dyDescent="0.25">
      <c r="A41" s="1010" t="s">
        <v>682</v>
      </c>
      <c r="B41" s="1011">
        <v>2</v>
      </c>
      <c r="C41" s="1010" t="s">
        <v>1085</v>
      </c>
    </row>
    <row r="42" spans="1:3" x14ac:dyDescent="0.25">
      <c r="A42" s="1010" t="s">
        <v>682</v>
      </c>
      <c r="B42" s="1011">
        <v>13</v>
      </c>
      <c r="C42" s="1010" t="s">
        <v>661</v>
      </c>
    </row>
    <row r="43" spans="1:3" x14ac:dyDescent="0.25">
      <c r="A43" s="1010" t="s">
        <v>682</v>
      </c>
      <c r="B43" s="1011">
        <v>14</v>
      </c>
      <c r="C43" s="1010" t="s">
        <v>1076</v>
      </c>
    </row>
    <row r="44" spans="1:3" x14ac:dyDescent="0.25">
      <c r="A44" s="1010" t="s">
        <v>682</v>
      </c>
      <c r="B44" s="1011">
        <v>2</v>
      </c>
      <c r="C44" s="1010" t="s">
        <v>997</v>
      </c>
    </row>
    <row r="45" spans="1:3" ht="27" customHeight="1" x14ac:dyDescent="0.25">
      <c r="A45" s="1010" t="s">
        <v>682</v>
      </c>
      <c r="B45" s="1011">
        <v>1</v>
      </c>
      <c r="C45" s="1010" t="s">
        <v>1077</v>
      </c>
    </row>
    <row r="46" spans="1:3" x14ac:dyDescent="0.25">
      <c r="A46" s="1010" t="s">
        <v>682</v>
      </c>
      <c r="B46" s="1011">
        <v>2</v>
      </c>
      <c r="C46" s="1010" t="s">
        <v>1086</v>
      </c>
    </row>
    <row r="47" spans="1:3" x14ac:dyDescent="0.25">
      <c r="A47" s="1010" t="s">
        <v>682</v>
      </c>
      <c r="B47" s="1011">
        <v>1</v>
      </c>
      <c r="C47" s="1010" t="s">
        <v>940</v>
      </c>
    </row>
    <row r="48" spans="1:3" x14ac:dyDescent="0.25">
      <c r="A48" s="1010" t="s">
        <v>682</v>
      </c>
      <c r="B48" s="1011">
        <v>5</v>
      </c>
      <c r="C48" s="1010" t="s">
        <v>1087</v>
      </c>
    </row>
    <row r="49" spans="1:3" ht="25.5" x14ac:dyDescent="0.25">
      <c r="A49" s="1010" t="s">
        <v>682</v>
      </c>
      <c r="B49" s="1011">
        <v>1</v>
      </c>
      <c r="C49" s="1010" t="s">
        <v>1078</v>
      </c>
    </row>
    <row r="50" spans="1:3" x14ac:dyDescent="0.25">
      <c r="A50" s="1010" t="s">
        <v>682</v>
      </c>
      <c r="B50" s="1011">
        <v>1</v>
      </c>
      <c r="C50" s="1010" t="s">
        <v>1013</v>
      </c>
    </row>
    <row r="51" spans="1:3" x14ac:dyDescent="0.25">
      <c r="A51" s="1010" t="s">
        <v>682</v>
      </c>
      <c r="B51" s="1011">
        <v>2</v>
      </c>
      <c r="C51" s="1010" t="s">
        <v>744</v>
      </c>
    </row>
    <row r="52" spans="1:3" x14ac:dyDescent="0.25">
      <c r="A52" s="1010" t="s">
        <v>682</v>
      </c>
      <c r="B52" s="1011">
        <v>3</v>
      </c>
      <c r="C52" s="1010" t="s">
        <v>1088</v>
      </c>
    </row>
    <row r="53" spans="1:3" x14ac:dyDescent="0.25">
      <c r="A53" s="1010" t="s">
        <v>682</v>
      </c>
      <c r="B53" s="1011">
        <v>1</v>
      </c>
      <c r="C53" s="1010" t="s">
        <v>832</v>
      </c>
    </row>
    <row r="54" spans="1:3" x14ac:dyDescent="0.25">
      <c r="A54" s="1010" t="s">
        <v>682</v>
      </c>
      <c r="B54" s="1011">
        <v>1</v>
      </c>
      <c r="C54" s="1010" t="s">
        <v>1089</v>
      </c>
    </row>
    <row r="55" spans="1:3" ht="24.6" customHeight="1" x14ac:dyDescent="0.25">
      <c r="A55" s="1010" t="s">
        <v>682</v>
      </c>
      <c r="B55" s="1011">
        <v>1</v>
      </c>
      <c r="C55" s="1010" t="s">
        <v>1090</v>
      </c>
    </row>
    <row r="56" spans="1:3" x14ac:dyDescent="0.25">
      <c r="A56" s="1010" t="s">
        <v>682</v>
      </c>
      <c r="B56" s="1011">
        <v>2</v>
      </c>
      <c r="C56" s="1010" t="s">
        <v>1091</v>
      </c>
    </row>
    <row r="57" spans="1:3" x14ac:dyDescent="0.25">
      <c r="A57" s="1010" t="s">
        <v>682</v>
      </c>
      <c r="B57" s="1011">
        <v>1</v>
      </c>
      <c r="C57" s="1010" t="s">
        <v>1092</v>
      </c>
    </row>
    <row r="58" spans="1:3" ht="29.1" customHeight="1" x14ac:dyDescent="0.25">
      <c r="A58" s="1010" t="s">
        <v>682</v>
      </c>
      <c r="B58" s="1011">
        <v>1</v>
      </c>
      <c r="C58" s="1010" t="s">
        <v>1093</v>
      </c>
    </row>
    <row r="59" spans="1:3" ht="29.1" customHeight="1" x14ac:dyDescent="0.25">
      <c r="A59" s="1010" t="s">
        <v>682</v>
      </c>
      <c r="B59" s="1011">
        <v>2</v>
      </c>
      <c r="C59" s="1010" t="s">
        <v>1010</v>
      </c>
    </row>
    <row r="60" spans="1:3" ht="29.1" customHeight="1" x14ac:dyDescent="0.25">
      <c r="A60" s="1010" t="s">
        <v>682</v>
      </c>
      <c r="B60" s="1011">
        <v>1</v>
      </c>
      <c r="C60" s="1010" t="s">
        <v>1074</v>
      </c>
    </row>
    <row r="61" spans="1:3" ht="29.1" customHeight="1" x14ac:dyDescent="0.25">
      <c r="A61" s="1010" t="s">
        <v>682</v>
      </c>
      <c r="B61" s="1011">
        <v>1</v>
      </c>
      <c r="C61" s="1010" t="s">
        <v>689</v>
      </c>
    </row>
    <row r="62" spans="1:3" x14ac:dyDescent="0.25">
      <c r="A62" s="1010" t="s">
        <v>682</v>
      </c>
      <c r="B62" s="1011">
        <v>1</v>
      </c>
      <c r="C62" s="1010" t="s">
        <v>1094</v>
      </c>
    </row>
    <row r="63" spans="1:3" x14ac:dyDescent="0.25">
      <c r="A63" s="1010" t="s">
        <v>682</v>
      </c>
      <c r="B63" s="1011">
        <v>3</v>
      </c>
      <c r="C63" s="1010" t="s">
        <v>1095</v>
      </c>
    </row>
    <row r="64" spans="1:3" x14ac:dyDescent="0.25">
      <c r="A64" s="1010" t="s">
        <v>682</v>
      </c>
      <c r="B64" s="1011">
        <v>1</v>
      </c>
      <c r="C64" s="1010" t="s">
        <v>1096</v>
      </c>
    </row>
    <row r="65" spans="1:3" x14ac:dyDescent="0.25">
      <c r="A65" s="1010" t="s">
        <v>682</v>
      </c>
      <c r="B65" s="1011">
        <v>21</v>
      </c>
      <c r="C65" s="1010" t="s">
        <v>745</v>
      </c>
    </row>
    <row r="66" spans="1:3" x14ac:dyDescent="0.25">
      <c r="A66" s="1010" t="s">
        <v>682</v>
      </c>
      <c r="B66" s="1011">
        <v>5</v>
      </c>
      <c r="C66" s="1010" t="s">
        <v>1097</v>
      </c>
    </row>
    <row r="67" spans="1:3" x14ac:dyDescent="0.25">
      <c r="A67" s="1010" t="s">
        <v>682</v>
      </c>
      <c r="B67" s="1011">
        <v>1</v>
      </c>
      <c r="C67" s="1010" t="s">
        <v>1098</v>
      </c>
    </row>
    <row r="68" spans="1:3" x14ac:dyDescent="0.25">
      <c r="A68" s="1010" t="s">
        <v>682</v>
      </c>
      <c r="B68" s="1011">
        <v>5</v>
      </c>
      <c r="C68" s="1010" t="s">
        <v>787</v>
      </c>
    </row>
    <row r="69" spans="1:3" x14ac:dyDescent="0.25">
      <c r="A69" s="1010" t="s">
        <v>682</v>
      </c>
      <c r="B69" s="1011">
        <v>3</v>
      </c>
      <c r="C69" s="1010" t="s">
        <v>1099</v>
      </c>
    </row>
    <row r="70" spans="1:3" x14ac:dyDescent="0.25">
      <c r="A70" s="1010" t="s">
        <v>167</v>
      </c>
      <c r="B70" s="1011">
        <v>1</v>
      </c>
      <c r="C70" s="1010" t="s">
        <v>661</v>
      </c>
    </row>
    <row r="71" spans="1:3" x14ac:dyDescent="0.25">
      <c r="A71" s="1010" t="s">
        <v>167</v>
      </c>
      <c r="B71" s="1011">
        <v>1</v>
      </c>
      <c r="C71" s="1010" t="s">
        <v>745</v>
      </c>
    </row>
    <row r="72" spans="1:3" x14ac:dyDescent="0.25">
      <c r="A72" s="1010" t="s">
        <v>167</v>
      </c>
      <c r="B72" s="1011">
        <v>1</v>
      </c>
      <c r="C72" s="1010" t="s">
        <v>787</v>
      </c>
    </row>
    <row r="73" spans="1:3" x14ac:dyDescent="0.25">
      <c r="A73" s="1010" t="s">
        <v>652</v>
      </c>
      <c r="B73" s="1011">
        <v>1</v>
      </c>
      <c r="C73" s="1010" t="s">
        <v>1076</v>
      </c>
    </row>
    <row r="74" spans="1:3" x14ac:dyDescent="0.25">
      <c r="A74" s="1010" t="s">
        <v>833</v>
      </c>
      <c r="B74" s="1011">
        <v>1</v>
      </c>
      <c r="C74" s="1010" t="s">
        <v>1085</v>
      </c>
    </row>
    <row r="75" spans="1:3" x14ac:dyDescent="0.25">
      <c r="A75" s="1010" t="s">
        <v>833</v>
      </c>
      <c r="B75" s="1011">
        <v>1</v>
      </c>
      <c r="C75" s="1010" t="s">
        <v>1083</v>
      </c>
    </row>
    <row r="76" spans="1:3" x14ac:dyDescent="0.25">
      <c r="A76" s="1010" t="s">
        <v>833</v>
      </c>
      <c r="B76" s="1011">
        <v>1</v>
      </c>
      <c r="C76" s="1010" t="s">
        <v>661</v>
      </c>
    </row>
    <row r="77" spans="1:3" x14ac:dyDescent="0.25">
      <c r="A77" s="1010" t="s">
        <v>833</v>
      </c>
      <c r="B77" s="1011">
        <v>1</v>
      </c>
      <c r="C77" s="1010" t="s">
        <v>1076</v>
      </c>
    </row>
    <row r="78" spans="1:3" x14ac:dyDescent="0.25">
      <c r="A78" s="1010" t="s">
        <v>833</v>
      </c>
      <c r="B78" s="1011">
        <v>2</v>
      </c>
      <c r="C78" s="1010" t="s">
        <v>1087</v>
      </c>
    </row>
    <row r="79" spans="1:3" x14ac:dyDescent="0.25">
      <c r="A79" s="1010" t="s">
        <v>833</v>
      </c>
      <c r="B79" s="1011">
        <v>1</v>
      </c>
      <c r="C79" s="1010" t="s">
        <v>744</v>
      </c>
    </row>
    <row r="80" spans="1:3" x14ac:dyDescent="0.25">
      <c r="A80" s="1010" t="s">
        <v>833</v>
      </c>
      <c r="B80" s="1011">
        <v>1</v>
      </c>
      <c r="C80" s="1010" t="s">
        <v>1100</v>
      </c>
    </row>
    <row r="81" spans="1:3" x14ac:dyDescent="0.25">
      <c r="A81" s="1010" t="s">
        <v>833</v>
      </c>
      <c r="B81" s="1011">
        <v>2</v>
      </c>
      <c r="C81" s="1010" t="s">
        <v>745</v>
      </c>
    </row>
    <row r="82" spans="1:3" x14ac:dyDescent="0.25">
      <c r="A82" s="1010" t="s">
        <v>833</v>
      </c>
      <c r="B82" s="1011">
        <v>3</v>
      </c>
      <c r="C82" s="1010" t="s">
        <v>1098</v>
      </c>
    </row>
    <row r="83" spans="1:3" x14ac:dyDescent="0.25">
      <c r="A83" s="1419" t="s">
        <v>29</v>
      </c>
      <c r="B83" s="1416">
        <f>SUM(B19:B82)</f>
        <v>148</v>
      </c>
      <c r="C83" s="1420"/>
    </row>
    <row r="84" spans="1:3" x14ac:dyDescent="0.25">
      <c r="A84" s="1954" t="s">
        <v>653</v>
      </c>
      <c r="B84" s="1954"/>
      <c r="C84" s="1954"/>
    </row>
    <row r="85" spans="1:3" x14ac:dyDescent="0.25">
      <c r="A85" s="947"/>
    </row>
    <row r="86" spans="1:3" ht="15" customHeight="1" x14ac:dyDescent="0.25">
      <c r="A86" s="1955" t="s">
        <v>512</v>
      </c>
      <c r="B86" s="1956"/>
      <c r="C86" s="948"/>
    </row>
    <row r="87" spans="1:3" x14ac:dyDescent="0.25">
      <c r="A87" s="1957"/>
      <c r="B87" s="1958"/>
      <c r="C87" s="948"/>
    </row>
    <row r="88" spans="1:3" x14ac:dyDescent="0.25">
      <c r="A88" s="1421" t="s">
        <v>492</v>
      </c>
      <c r="B88" s="1422" t="s">
        <v>495</v>
      </c>
    </row>
    <row r="89" spans="1:3" x14ac:dyDescent="0.25">
      <c r="A89" s="1350" t="s">
        <v>575</v>
      </c>
      <c r="B89" s="1351">
        <v>2</v>
      </c>
    </row>
    <row r="90" spans="1:3" x14ac:dyDescent="0.25">
      <c r="A90" s="1350" t="s">
        <v>833</v>
      </c>
      <c r="B90" s="1351">
        <v>1</v>
      </c>
    </row>
    <row r="91" spans="1:3" hidden="1" x14ac:dyDescent="0.25">
      <c r="A91" s="1350" t="s">
        <v>939</v>
      </c>
      <c r="B91" s="1351">
        <v>0</v>
      </c>
    </row>
    <row r="92" spans="1:3" hidden="1" x14ac:dyDescent="0.25">
      <c r="A92" s="1350" t="s">
        <v>347</v>
      </c>
      <c r="B92" s="1351">
        <v>0</v>
      </c>
    </row>
    <row r="93" spans="1:3" hidden="1" x14ac:dyDescent="0.25">
      <c r="A93" s="1350" t="s">
        <v>683</v>
      </c>
      <c r="B93" s="1351">
        <v>0</v>
      </c>
    </row>
    <row r="94" spans="1:3" hidden="1" x14ac:dyDescent="0.25">
      <c r="A94" s="1350" t="s">
        <v>182</v>
      </c>
      <c r="B94" s="1351">
        <v>0</v>
      </c>
    </row>
    <row r="95" spans="1:3" hidden="1" x14ac:dyDescent="0.25">
      <c r="A95" s="1350" t="s">
        <v>226</v>
      </c>
      <c r="B95" s="1351">
        <v>0</v>
      </c>
    </row>
    <row r="96" spans="1:3" ht="30" hidden="1" x14ac:dyDescent="0.25">
      <c r="A96" s="1350" t="s">
        <v>682</v>
      </c>
      <c r="B96" s="1351">
        <v>0</v>
      </c>
    </row>
    <row r="97" spans="1:2" hidden="1" x14ac:dyDescent="0.25">
      <c r="A97" s="1350" t="s">
        <v>1011</v>
      </c>
      <c r="B97" s="1351">
        <v>0</v>
      </c>
    </row>
    <row r="98" spans="1:2" ht="30" hidden="1" x14ac:dyDescent="0.25">
      <c r="A98" s="1350" t="s">
        <v>916</v>
      </c>
      <c r="B98" s="1351">
        <v>0</v>
      </c>
    </row>
    <row r="99" spans="1:2" hidden="1" x14ac:dyDescent="0.25">
      <c r="A99" s="1350" t="s">
        <v>652</v>
      </c>
      <c r="B99" s="1351">
        <v>0</v>
      </c>
    </row>
    <row r="100" spans="1:2" hidden="1" x14ac:dyDescent="0.25">
      <c r="A100" s="1350" t="s">
        <v>833</v>
      </c>
      <c r="B100" s="1351">
        <v>0</v>
      </c>
    </row>
    <row r="101" spans="1:2" x14ac:dyDescent="0.25">
      <c r="A101" s="1415" t="s">
        <v>29</v>
      </c>
      <c r="B101" s="1423">
        <f>SUM(B89:B100)</f>
        <v>3</v>
      </c>
    </row>
    <row r="102" spans="1:2" x14ac:dyDescent="0.25">
      <c r="A102" s="949" t="s">
        <v>496</v>
      </c>
    </row>
    <row r="105" spans="1:2" x14ac:dyDescent="0.25">
      <c r="A105" s="1951" t="s">
        <v>513</v>
      </c>
      <c r="B105" s="1951"/>
    </row>
    <row r="106" spans="1:2" x14ac:dyDescent="0.25">
      <c r="A106" s="1951"/>
      <c r="B106" s="1951"/>
    </row>
    <row r="107" spans="1:2" x14ac:dyDescent="0.25">
      <c r="A107" s="1424" t="s">
        <v>514</v>
      </c>
      <c r="B107" s="1424" t="s">
        <v>495</v>
      </c>
    </row>
    <row r="108" spans="1:2" x14ac:dyDescent="0.25">
      <c r="A108" s="1419" t="s">
        <v>575</v>
      </c>
      <c r="B108" s="1425">
        <v>4</v>
      </c>
    </row>
    <row r="109" spans="1:2" x14ac:dyDescent="0.25">
      <c r="A109" s="1419" t="s">
        <v>677</v>
      </c>
      <c r="B109" s="1425">
        <v>1</v>
      </c>
    </row>
    <row r="110" spans="1:2" x14ac:dyDescent="0.25">
      <c r="A110" s="1419" t="s">
        <v>1081</v>
      </c>
      <c r="B110" s="1425">
        <v>1</v>
      </c>
    </row>
    <row r="111" spans="1:2" x14ac:dyDescent="0.25">
      <c r="A111" s="1419" t="s">
        <v>121</v>
      </c>
      <c r="B111" s="1425">
        <v>1</v>
      </c>
    </row>
    <row r="112" spans="1:2" x14ac:dyDescent="0.25">
      <c r="A112" s="1419" t="s">
        <v>939</v>
      </c>
      <c r="B112" s="1425">
        <v>1</v>
      </c>
    </row>
    <row r="113" spans="1:2" x14ac:dyDescent="0.25">
      <c r="A113" s="1419" t="s">
        <v>683</v>
      </c>
      <c r="B113" s="1425">
        <v>2</v>
      </c>
    </row>
    <row r="114" spans="1:2" x14ac:dyDescent="0.25">
      <c r="A114" s="1419" t="s">
        <v>182</v>
      </c>
      <c r="B114" s="1425">
        <v>1</v>
      </c>
    </row>
    <row r="115" spans="1:2" x14ac:dyDescent="0.25">
      <c r="A115" s="1419" t="s">
        <v>682</v>
      </c>
      <c r="B115" s="1425">
        <v>37</v>
      </c>
    </row>
    <row r="116" spans="1:2" x14ac:dyDescent="0.25">
      <c r="A116" s="1419" t="s">
        <v>167</v>
      </c>
      <c r="B116" s="1425">
        <v>1</v>
      </c>
    </row>
    <row r="117" spans="1:2" x14ac:dyDescent="0.25">
      <c r="A117" s="1419" t="s">
        <v>652</v>
      </c>
      <c r="B117" s="1425">
        <v>1</v>
      </c>
    </row>
    <row r="118" spans="1:2" x14ac:dyDescent="0.25">
      <c r="A118" s="1419" t="s">
        <v>833</v>
      </c>
      <c r="B118" s="1425">
        <v>4</v>
      </c>
    </row>
    <row r="119" spans="1:2" x14ac:dyDescent="0.25">
      <c r="A119" s="1415" t="s">
        <v>29</v>
      </c>
      <c r="B119" s="1425">
        <f>SUM(B108:B118)</f>
        <v>54</v>
      </c>
    </row>
    <row r="120" spans="1:2" x14ac:dyDescent="0.25">
      <c r="A120" s="949" t="s">
        <v>496</v>
      </c>
    </row>
  </sheetData>
  <mergeCells count="11">
    <mergeCell ref="A1:D1"/>
    <mergeCell ref="A2:D2"/>
    <mergeCell ref="A3:D3"/>
    <mergeCell ref="A5:C5"/>
    <mergeCell ref="A6:C6"/>
    <mergeCell ref="A105:B106"/>
    <mergeCell ref="A8:C9"/>
    <mergeCell ref="A15:B15"/>
    <mergeCell ref="A17:C18"/>
    <mergeCell ref="A84:C84"/>
    <mergeCell ref="A86:B87"/>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opLeftCell="B232" zoomScale="130" zoomScaleNormal="130" zoomScaleSheetLayoutView="40" workbookViewId="0">
      <selection activeCell="B169" sqref="B169:D169"/>
    </sheetView>
  </sheetViews>
  <sheetFormatPr baseColWidth="10" defaultRowHeight="15" x14ac:dyDescent="0.2"/>
  <cols>
    <col min="1" max="1" width="1.42578125" style="20" hidden="1" customWidth="1"/>
    <col min="2" max="2" width="29.42578125" style="2" customWidth="1"/>
    <col min="3" max="3" width="19" style="649" customWidth="1"/>
    <col min="4" max="4" width="27.7109375" style="649"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51" customWidth="1"/>
    <col min="24" max="24" width="35" style="328" customWidth="1"/>
    <col min="25" max="25" width="19.7109375" style="328" customWidth="1"/>
    <col min="26" max="26" width="24.42578125" style="328" customWidth="1"/>
    <col min="27" max="27" width="23.42578125" style="328"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687" t="s">
        <v>0</v>
      </c>
      <c r="B1" s="1687"/>
      <c r="C1" s="1687"/>
      <c r="D1" s="1687"/>
      <c r="E1" s="1687"/>
      <c r="F1" s="1687"/>
      <c r="G1" s="1687"/>
      <c r="H1" s="1687"/>
      <c r="I1" s="1687"/>
      <c r="J1" s="1687"/>
      <c r="K1" s="1687"/>
      <c r="L1" s="1687"/>
      <c r="M1" s="1687"/>
      <c r="N1" s="487"/>
      <c r="O1" s="487"/>
      <c r="Q1" s="488"/>
      <c r="R1" s="488"/>
      <c r="S1" s="488"/>
      <c r="T1" s="488"/>
      <c r="U1" s="488"/>
      <c r="V1" s="488"/>
      <c r="W1" s="489"/>
      <c r="X1" s="490"/>
      <c r="Y1" s="490"/>
      <c r="Z1" s="489"/>
      <c r="AA1" s="490"/>
      <c r="AC1" s="491"/>
    </row>
    <row r="2" spans="1:35" s="2" customFormat="1" ht="18" customHeight="1" x14ac:dyDescent="0.2">
      <c r="A2" s="1687" t="s">
        <v>437</v>
      </c>
      <c r="B2" s="1687"/>
      <c r="C2" s="1687"/>
      <c r="D2" s="1687"/>
      <c r="E2" s="1687"/>
      <c r="F2" s="1687"/>
      <c r="G2" s="1687"/>
      <c r="H2" s="1687"/>
      <c r="I2" s="1687"/>
      <c r="J2" s="1687"/>
      <c r="K2" s="1687"/>
      <c r="L2" s="1687"/>
      <c r="M2" s="1687"/>
      <c r="N2" s="487"/>
      <c r="O2" s="487"/>
      <c r="Q2" s="488"/>
      <c r="R2" s="488"/>
      <c r="S2" s="488"/>
      <c r="T2" s="488"/>
      <c r="U2" s="488"/>
      <c r="V2" s="488"/>
      <c r="W2" s="489"/>
      <c r="X2" s="490"/>
      <c r="Y2" s="490"/>
      <c r="Z2" s="489"/>
      <c r="AA2" s="490"/>
      <c r="AC2" s="491"/>
    </row>
    <row r="3" spans="1:35" s="2" customFormat="1" ht="18" customHeight="1" x14ac:dyDescent="0.2">
      <c r="A3" s="1687" t="s">
        <v>1047</v>
      </c>
      <c r="B3" s="1687"/>
      <c r="C3" s="1687"/>
      <c r="D3" s="1687"/>
      <c r="E3" s="1687"/>
      <c r="F3" s="1687"/>
      <c r="G3" s="1687"/>
      <c r="H3" s="1687"/>
      <c r="I3" s="1687"/>
      <c r="J3" s="1687"/>
      <c r="K3" s="1687"/>
      <c r="L3" s="1687"/>
      <c r="M3" s="1687"/>
      <c r="N3" s="487"/>
      <c r="O3" s="487"/>
      <c r="P3" s="488"/>
      <c r="Q3" s="488"/>
      <c r="R3" s="488"/>
      <c r="S3" s="488"/>
      <c r="T3" s="488"/>
      <c r="U3" s="488"/>
      <c r="V3" s="488"/>
      <c r="W3" s="489"/>
      <c r="X3" s="490"/>
      <c r="Y3" s="490"/>
      <c r="Z3" s="489"/>
      <c r="AA3" s="490"/>
      <c r="AC3" s="491"/>
    </row>
    <row r="4" spans="1:35" s="2" customFormat="1" ht="18" customHeight="1" x14ac:dyDescent="0.2">
      <c r="A4" s="1687" t="s">
        <v>1</v>
      </c>
      <c r="B4" s="1687"/>
      <c r="C4" s="1687"/>
      <c r="D4" s="1687"/>
      <c r="E4" s="1687"/>
      <c r="F4" s="1687"/>
      <c r="G4" s="1687"/>
      <c r="H4" s="1687"/>
      <c r="I4" s="1687"/>
      <c r="J4" s="1687"/>
      <c r="K4" s="1687"/>
      <c r="L4" s="1687"/>
      <c r="M4" s="1687"/>
      <c r="N4" s="487"/>
      <c r="O4" s="487"/>
      <c r="P4" s="488"/>
      <c r="Q4" s="488"/>
      <c r="R4" s="488"/>
      <c r="S4" s="488"/>
      <c r="T4" s="488"/>
      <c r="U4" s="488"/>
      <c r="V4" s="488"/>
      <c r="W4" s="489"/>
      <c r="X4" s="490"/>
      <c r="Y4" s="490"/>
      <c r="Z4" s="489"/>
      <c r="AA4" s="490"/>
      <c r="AC4" s="491"/>
    </row>
    <row r="5" spans="1:35" x14ac:dyDescent="0.2">
      <c r="A5" s="10"/>
      <c r="B5" s="844"/>
      <c r="E5" s="844"/>
      <c r="F5" s="1"/>
      <c r="I5" s="1"/>
      <c r="J5" s="1"/>
      <c r="K5" s="1"/>
      <c r="L5" s="1"/>
      <c r="M5" s="131"/>
      <c r="N5" s="1"/>
      <c r="O5" s="1"/>
      <c r="P5" s="131"/>
      <c r="Z5" s="351"/>
      <c r="AC5" s="17"/>
    </row>
    <row r="6" spans="1:35" x14ac:dyDescent="0.2">
      <c r="A6" s="10"/>
      <c r="B6" s="844"/>
      <c r="E6" s="844"/>
      <c r="F6" s="1"/>
      <c r="I6" s="1"/>
      <c r="J6" s="1"/>
      <c r="K6" s="1"/>
      <c r="L6" s="1"/>
      <c r="M6" s="131"/>
      <c r="N6" s="1"/>
      <c r="O6" s="1"/>
      <c r="P6" s="131"/>
      <c r="Z6" s="351"/>
      <c r="AC6" s="17"/>
    </row>
    <row r="7" spans="1:35" x14ac:dyDescent="0.2">
      <c r="A7" s="10"/>
      <c r="B7" s="844"/>
      <c r="E7" s="844"/>
      <c r="F7" s="1"/>
      <c r="I7" s="1"/>
      <c r="J7" s="1"/>
      <c r="K7" s="1"/>
      <c r="L7" s="1"/>
      <c r="M7" s="131"/>
      <c r="N7" s="1"/>
      <c r="O7" s="1"/>
      <c r="P7" s="1"/>
      <c r="Z7" s="351"/>
      <c r="AC7" s="17"/>
    </row>
    <row r="8" spans="1:35" x14ac:dyDescent="0.2">
      <c r="A8" s="10"/>
      <c r="B8" s="844"/>
      <c r="E8" s="844"/>
      <c r="F8" s="1"/>
      <c r="I8" s="1"/>
      <c r="J8" s="1"/>
      <c r="K8" s="1"/>
      <c r="L8" s="1"/>
      <c r="M8" s="131"/>
      <c r="N8" s="1"/>
      <c r="O8" s="1"/>
      <c r="P8" s="1"/>
      <c r="Z8" s="351"/>
      <c r="AC8" s="17"/>
    </row>
    <row r="9" spans="1:35" x14ac:dyDescent="0.2">
      <c r="A9" s="10" t="s">
        <v>367</v>
      </c>
      <c r="B9" s="844"/>
      <c r="E9" s="844"/>
      <c r="F9" s="1"/>
      <c r="I9" s="1"/>
      <c r="J9" s="1"/>
      <c r="K9" s="1"/>
      <c r="L9" s="1"/>
      <c r="M9" s="131"/>
      <c r="N9" s="1"/>
      <c r="O9" s="1"/>
      <c r="P9" s="1"/>
      <c r="Z9" s="351"/>
      <c r="AC9" s="17"/>
    </row>
    <row r="10" spans="1:35" ht="15" customHeight="1" x14ac:dyDescent="0.2">
      <c r="A10" s="16"/>
      <c r="Z10" s="351"/>
      <c r="AC10" s="17"/>
    </row>
    <row r="11" spans="1:35" ht="27" customHeight="1" x14ac:dyDescent="0.2">
      <c r="A11" s="30"/>
      <c r="B11" s="1688" t="s">
        <v>198</v>
      </c>
      <c r="C11" s="1688"/>
      <c r="D11" s="1688"/>
      <c r="E11" s="1661"/>
      <c r="Y11" s="352"/>
      <c r="Z11" s="351"/>
      <c r="AC11" s="17"/>
    </row>
    <row r="12" spans="1:35" x14ac:dyDescent="0.2">
      <c r="A12" s="16"/>
      <c r="I12" s="4"/>
      <c r="J12" s="4"/>
      <c r="Y12" s="352"/>
      <c r="Z12" s="351"/>
      <c r="AC12" s="17"/>
    </row>
    <row r="13" spans="1:35" ht="15" customHeight="1" x14ac:dyDescent="0.25">
      <c r="A13" s="16"/>
      <c r="B13" s="805" t="s">
        <v>2</v>
      </c>
      <c r="C13" s="650" t="s">
        <v>3</v>
      </c>
      <c r="D13" s="803" t="s">
        <v>119</v>
      </c>
      <c r="E13" s="673"/>
      <c r="F13" s="4"/>
      <c r="G13" s="4"/>
      <c r="K13" s="24"/>
      <c r="M13" s="20"/>
      <c r="O13" s="24"/>
      <c r="P13" s="24"/>
      <c r="U13" s="351"/>
      <c r="V13" s="440" t="s">
        <v>4</v>
      </c>
      <c r="W13" s="440" t="s">
        <v>5</v>
      </c>
      <c r="X13" s="440" t="s">
        <v>49</v>
      </c>
      <c r="Y13" s="353"/>
      <c r="Z13" s="20"/>
      <c r="AA13" s="17"/>
      <c r="AG13" s="187"/>
      <c r="AH13" s="187"/>
      <c r="AI13" s="187"/>
    </row>
    <row r="14" spans="1:35" ht="15" customHeight="1" x14ac:dyDescent="0.25">
      <c r="A14" s="16"/>
      <c r="B14" s="651" t="s">
        <v>350</v>
      </c>
      <c r="C14" s="652">
        <v>305</v>
      </c>
      <c r="D14" s="653">
        <v>2966142000</v>
      </c>
      <c r="E14" s="673"/>
      <c r="F14" s="4"/>
      <c r="G14" s="4"/>
      <c r="K14" s="24"/>
      <c r="M14" s="20"/>
      <c r="N14" s="26"/>
      <c r="O14" s="24"/>
      <c r="P14" s="24"/>
      <c r="U14" s="354">
        <f>W14/W21</f>
        <v>0.48206018518518517</v>
      </c>
      <c r="V14" s="651" t="s">
        <v>350</v>
      </c>
      <c r="W14" s="652">
        <v>833</v>
      </c>
      <c r="X14" s="653">
        <v>6367159000</v>
      </c>
      <c r="Y14" s="443"/>
      <c r="Z14" s="20"/>
      <c r="AA14" s="17"/>
      <c r="AG14" s="188"/>
      <c r="AH14" s="189"/>
      <c r="AI14" s="189"/>
    </row>
    <row r="15" spans="1:35" ht="15" customHeight="1" x14ac:dyDescent="0.25">
      <c r="A15" s="16"/>
      <c r="B15" s="654" t="s">
        <v>351</v>
      </c>
      <c r="C15" s="652">
        <v>144</v>
      </c>
      <c r="D15" s="653">
        <v>1353211000</v>
      </c>
      <c r="E15" s="673"/>
      <c r="F15" s="4"/>
      <c r="G15" s="4"/>
      <c r="K15" s="24"/>
      <c r="M15" s="20"/>
      <c r="O15" s="24"/>
      <c r="P15" s="24"/>
      <c r="U15" s="354">
        <f>W15/W21</f>
        <v>0.14641203703703703</v>
      </c>
      <c r="V15" s="654" t="s">
        <v>351</v>
      </c>
      <c r="W15" s="652">
        <v>253</v>
      </c>
      <c r="X15" s="653">
        <v>1857068000</v>
      </c>
      <c r="Y15" s="443"/>
      <c r="Z15" s="20"/>
      <c r="AA15" s="17"/>
      <c r="AG15" s="188"/>
      <c r="AH15" s="189"/>
      <c r="AI15" s="189"/>
    </row>
    <row r="16" spans="1:35" ht="15" customHeight="1" x14ac:dyDescent="0.25">
      <c r="A16" s="16"/>
      <c r="B16" s="652" t="s">
        <v>352</v>
      </c>
      <c r="C16" s="652">
        <v>62</v>
      </c>
      <c r="D16" s="653">
        <v>570540000</v>
      </c>
      <c r="E16" s="673"/>
      <c r="F16" s="4"/>
      <c r="G16" s="4"/>
      <c r="K16" s="24"/>
      <c r="M16" s="20"/>
      <c r="O16" s="24"/>
      <c r="P16" s="24"/>
      <c r="U16" s="354">
        <f>W16/W21</f>
        <v>9.5486111111111105E-2</v>
      </c>
      <c r="V16" s="652" t="s">
        <v>352</v>
      </c>
      <c r="W16" s="652">
        <v>165</v>
      </c>
      <c r="X16" s="653">
        <v>1171132000</v>
      </c>
      <c r="Y16" s="443"/>
      <c r="Z16" s="20"/>
      <c r="AA16" s="17"/>
      <c r="AG16" s="188"/>
      <c r="AH16" s="189"/>
      <c r="AI16" s="189"/>
    </row>
    <row r="17" spans="1:26" ht="15" customHeight="1" x14ac:dyDescent="0.2">
      <c r="A17" s="16"/>
      <c r="B17" s="652" t="s">
        <v>353</v>
      </c>
      <c r="C17" s="652">
        <v>97</v>
      </c>
      <c r="D17" s="653">
        <v>855378000</v>
      </c>
      <c r="E17" s="673"/>
      <c r="F17" s="4"/>
      <c r="G17" s="4"/>
      <c r="K17" s="24"/>
      <c r="M17" s="20"/>
      <c r="O17" s="24"/>
      <c r="P17" s="24"/>
      <c r="U17" s="354">
        <f>W17/W21</f>
        <v>0.10590277777777778</v>
      </c>
      <c r="V17" s="652" t="s">
        <v>353</v>
      </c>
      <c r="W17" s="652">
        <v>183</v>
      </c>
      <c r="X17" s="653">
        <v>1233845000</v>
      </c>
      <c r="Y17" s="443"/>
      <c r="Z17" s="20"/>
    </row>
    <row r="18" spans="1:26" ht="15" customHeight="1" x14ac:dyDescent="0.2">
      <c r="A18" s="16"/>
      <c r="B18" s="652" t="s">
        <v>424</v>
      </c>
      <c r="C18" s="652">
        <v>45</v>
      </c>
      <c r="D18" s="653">
        <v>360714000</v>
      </c>
      <c r="E18" s="673"/>
      <c r="F18" s="4"/>
      <c r="G18" s="4"/>
      <c r="K18" s="24"/>
      <c r="M18" s="20"/>
      <c r="O18" s="24"/>
      <c r="P18" s="24"/>
      <c r="U18" s="354">
        <f>W18/W21</f>
        <v>7.2916666666666671E-2</v>
      </c>
      <c r="V18" s="652" t="s">
        <v>424</v>
      </c>
      <c r="W18" s="652">
        <v>126</v>
      </c>
      <c r="X18" s="653">
        <v>762069000</v>
      </c>
      <c r="Y18" s="443"/>
      <c r="Z18" s="20"/>
    </row>
    <row r="19" spans="1:26" ht="15" customHeight="1" x14ac:dyDescent="0.2">
      <c r="A19" s="16"/>
      <c r="B19" s="652" t="s">
        <v>425</v>
      </c>
      <c r="C19" s="652">
        <v>40</v>
      </c>
      <c r="D19" s="653">
        <v>283094000</v>
      </c>
      <c r="E19" s="673"/>
      <c r="F19" s="4"/>
      <c r="G19" s="4"/>
      <c r="K19" s="24"/>
      <c r="M19" s="20"/>
      <c r="O19" s="24"/>
      <c r="P19" s="24"/>
      <c r="U19" s="354">
        <f>W19/W21</f>
        <v>5.6712962962962965E-2</v>
      </c>
      <c r="V19" s="652" t="s">
        <v>425</v>
      </c>
      <c r="W19" s="652">
        <v>98</v>
      </c>
      <c r="X19" s="653">
        <v>529119000</v>
      </c>
      <c r="Y19" s="351"/>
      <c r="Z19" s="20"/>
    </row>
    <row r="20" spans="1:26" ht="15" customHeight="1" x14ac:dyDescent="0.2">
      <c r="A20" s="16"/>
      <c r="B20" s="652" t="s">
        <v>426</v>
      </c>
      <c r="C20" s="652">
        <v>18</v>
      </c>
      <c r="D20" s="653">
        <v>114030000</v>
      </c>
      <c r="E20" s="673"/>
      <c r="F20" s="4"/>
      <c r="G20" s="4"/>
      <c r="K20" s="24"/>
      <c r="M20" s="20"/>
      <c r="O20" s="24"/>
      <c r="P20" s="24"/>
      <c r="U20" s="354">
        <f>W20/W21</f>
        <v>4.0509259259259259E-2</v>
      </c>
      <c r="V20" s="652" t="s">
        <v>426</v>
      </c>
      <c r="W20" s="652">
        <v>70</v>
      </c>
      <c r="X20" s="653">
        <v>334064000</v>
      </c>
      <c r="Z20" s="20"/>
    </row>
    <row r="21" spans="1:26" ht="15" customHeight="1" x14ac:dyDescent="0.2">
      <c r="A21" s="16"/>
      <c r="B21" s="806" t="s">
        <v>6</v>
      </c>
      <c r="C21" s="648">
        <f>SUM(C14:C20)</f>
        <v>711</v>
      </c>
      <c r="D21" s="804">
        <f>SUM(D14:D20)</f>
        <v>6503109000</v>
      </c>
      <c r="E21" s="673"/>
      <c r="F21" s="4"/>
      <c r="G21" s="4"/>
      <c r="K21" s="24"/>
      <c r="M21" s="20"/>
      <c r="O21" s="132"/>
      <c r="P21" s="132"/>
      <c r="Q21" s="132"/>
      <c r="R21" s="132"/>
      <c r="S21" s="132"/>
      <c r="T21" s="132"/>
      <c r="U21" s="355">
        <f>SUM(U14:U20)</f>
        <v>1</v>
      </c>
      <c r="V21" s="356"/>
      <c r="W21" s="357">
        <f>SUM(W14:W20)</f>
        <v>1728</v>
      </c>
      <c r="X21" s="358">
        <f>SUM(X14:X20)</f>
        <v>12254456000</v>
      </c>
      <c r="Z21" s="20"/>
    </row>
    <row r="22" spans="1:26" x14ac:dyDescent="0.2">
      <c r="A22" s="16"/>
      <c r="B22" s="994" t="s">
        <v>569</v>
      </c>
      <c r="I22" s="4"/>
      <c r="J22" s="4"/>
      <c r="Y22" s="352"/>
      <c r="Z22" s="351"/>
    </row>
    <row r="23" spans="1:26" ht="15" customHeight="1" x14ac:dyDescent="0.2">
      <c r="A23" s="16"/>
      <c r="E23" s="655"/>
      <c r="G23" s="133"/>
      <c r="Y23" s="359">
        <f>+C14+C16</f>
        <v>367</v>
      </c>
      <c r="Z23" s="328" t="s">
        <v>7</v>
      </c>
    </row>
    <row r="24" spans="1:26" ht="15" customHeight="1" x14ac:dyDescent="0.2">
      <c r="A24" s="16"/>
      <c r="C24" s="656"/>
      <c r="D24" s="656"/>
      <c r="E24" s="656"/>
      <c r="I24" s="19"/>
      <c r="Y24" s="328">
        <v>10315</v>
      </c>
      <c r="Z24" s="328" t="s">
        <v>8</v>
      </c>
    </row>
    <row r="25" spans="1:26" ht="15" customHeight="1" x14ac:dyDescent="0.2">
      <c r="A25" s="16"/>
      <c r="C25" s="656"/>
      <c r="D25" s="656"/>
      <c r="E25" s="655"/>
      <c r="Y25" s="354"/>
      <c r="Z25" s="351"/>
    </row>
    <row r="26" spans="1:26" ht="15" customHeight="1" x14ac:dyDescent="0.2">
      <c r="A26" s="16"/>
      <c r="B26" s="768"/>
      <c r="C26" s="658"/>
      <c r="D26" s="658"/>
      <c r="E26" s="655"/>
      <c r="Y26" s="354"/>
      <c r="Z26" s="351"/>
    </row>
    <row r="27" spans="1:26" ht="15" customHeight="1" x14ac:dyDescent="0.2">
      <c r="A27" s="16"/>
      <c r="B27" s="657"/>
      <c r="C27" s="658"/>
      <c r="D27" s="658"/>
      <c r="E27" s="655"/>
      <c r="Y27" s="354"/>
      <c r="Z27" s="351"/>
    </row>
    <row r="28" spans="1:26" ht="15" customHeight="1" x14ac:dyDescent="0.2">
      <c r="A28" s="16"/>
      <c r="B28" s="657"/>
      <c r="C28" s="658"/>
      <c r="D28" s="658"/>
      <c r="E28" s="655"/>
      <c r="Y28" s="354"/>
      <c r="Z28" s="351"/>
    </row>
    <row r="29" spans="1:26" ht="24.75" customHeight="1" x14ac:dyDescent="0.2">
      <c r="A29" s="16"/>
      <c r="B29" s="1688" t="s">
        <v>199</v>
      </c>
      <c r="C29" s="1688"/>
      <c r="D29" s="1688"/>
      <c r="E29" s="1660"/>
      <c r="I29" s="4"/>
      <c r="J29" s="4"/>
      <c r="Y29" s="354"/>
      <c r="Z29" s="351"/>
    </row>
    <row r="30" spans="1:26" ht="15" customHeight="1" x14ac:dyDescent="0.2">
      <c r="A30" s="16"/>
      <c r="B30" s="657"/>
      <c r="C30" s="658"/>
      <c r="D30" s="658"/>
      <c r="E30" s="655"/>
      <c r="I30" s="4"/>
      <c r="J30" s="4"/>
      <c r="Y30" s="354"/>
      <c r="Z30" s="351"/>
    </row>
    <row r="31" spans="1:26" ht="15" customHeight="1" x14ac:dyDescent="0.2">
      <c r="A31" s="16"/>
      <c r="B31" s="805" t="s">
        <v>2</v>
      </c>
      <c r="C31" s="650" t="s">
        <v>256</v>
      </c>
      <c r="D31" s="803" t="s">
        <v>119</v>
      </c>
      <c r="F31" s="13"/>
      <c r="G31" s="4"/>
      <c r="I31" s="4"/>
      <c r="L31" s="24"/>
      <c r="M31" s="20"/>
      <c r="P31" s="24"/>
      <c r="V31" s="351"/>
      <c r="W31" s="328"/>
      <c r="X31" s="354"/>
      <c r="Y31" s="351"/>
      <c r="Z31" s="360"/>
    </row>
    <row r="32" spans="1:26" ht="15" customHeight="1" x14ac:dyDescent="0.2">
      <c r="A32" s="16"/>
      <c r="B32" s="652" t="s">
        <v>350</v>
      </c>
      <c r="C32" s="659">
        <v>110</v>
      </c>
      <c r="D32" s="653">
        <v>2197203940.3999996</v>
      </c>
      <c r="F32" s="13"/>
      <c r="G32" s="4"/>
      <c r="I32" s="4"/>
      <c r="L32" s="24"/>
      <c r="M32" s="20"/>
      <c r="P32" s="24"/>
      <c r="V32" s="351"/>
      <c r="W32" s="440" t="s">
        <v>350</v>
      </c>
      <c r="X32" s="440">
        <v>1094</v>
      </c>
      <c r="Y32" s="440">
        <v>18699552024.320038</v>
      </c>
      <c r="Z32" s="360"/>
    </row>
    <row r="33" spans="1:26" ht="15" customHeight="1" x14ac:dyDescent="0.25">
      <c r="A33" s="16"/>
      <c r="B33" s="660" t="s">
        <v>351</v>
      </c>
      <c r="C33" s="659">
        <v>24</v>
      </c>
      <c r="D33" s="653">
        <v>547457558.35000002</v>
      </c>
      <c r="F33" s="13"/>
      <c r="G33" s="4"/>
      <c r="I33" s="4"/>
      <c r="L33" s="24"/>
      <c r="M33" s="20"/>
      <c r="P33" s="24"/>
      <c r="V33" s="354">
        <f>+C32/C36</f>
        <v>0.82089552238805974</v>
      </c>
      <c r="W33" s="534" t="s">
        <v>350</v>
      </c>
      <c r="X33" s="535">
        <v>432</v>
      </c>
      <c r="Y33" s="531">
        <v>8218825077.6499739</v>
      </c>
      <c r="Z33" s="360"/>
    </row>
    <row r="34" spans="1:26" ht="15" customHeight="1" x14ac:dyDescent="0.25">
      <c r="A34" s="16"/>
      <c r="B34" s="652" t="s">
        <v>352</v>
      </c>
      <c r="C34" s="659">
        <v>0</v>
      </c>
      <c r="D34" s="653">
        <v>0</v>
      </c>
      <c r="F34" s="13"/>
      <c r="G34" s="4"/>
      <c r="I34" s="4"/>
      <c r="L34" s="24"/>
      <c r="M34" s="20"/>
      <c r="P34" s="24"/>
      <c r="V34" s="354">
        <f>+C33/C36</f>
        <v>0.17910447761194029</v>
      </c>
      <c r="W34" s="532" t="s">
        <v>351</v>
      </c>
      <c r="X34" s="535">
        <v>79</v>
      </c>
      <c r="Y34" s="531">
        <v>1783604211.2500002</v>
      </c>
      <c r="Z34" s="360"/>
    </row>
    <row r="35" spans="1:26" ht="15" hidden="1" customHeight="1" x14ac:dyDescent="0.25">
      <c r="A35" s="16"/>
      <c r="B35" s="652" t="s">
        <v>353</v>
      </c>
      <c r="C35" s="659">
        <v>0</v>
      </c>
      <c r="D35" s="653">
        <v>0</v>
      </c>
      <c r="F35" s="13"/>
      <c r="G35" s="4"/>
      <c r="I35" s="4"/>
      <c r="L35" s="24"/>
      <c r="M35" s="20"/>
      <c r="P35" s="24"/>
      <c r="V35" s="354">
        <f>C34/C36</f>
        <v>0</v>
      </c>
      <c r="W35" s="532" t="s">
        <v>352</v>
      </c>
      <c r="X35" s="535">
        <v>1</v>
      </c>
      <c r="Y35" s="531">
        <v>14792598.48</v>
      </c>
      <c r="Z35" s="360"/>
    </row>
    <row r="36" spans="1:26" ht="15" customHeight="1" x14ac:dyDescent="0.25">
      <c r="A36" s="16"/>
      <c r="B36" s="806" t="s">
        <v>6</v>
      </c>
      <c r="C36" s="648">
        <f>SUM(C32:C35)</f>
        <v>134</v>
      </c>
      <c r="D36" s="804">
        <f>SUM(D32:D35)</f>
        <v>2744661498.7499995</v>
      </c>
      <c r="E36" s="649"/>
      <c r="F36" s="13"/>
      <c r="G36" s="4"/>
      <c r="I36" s="4"/>
      <c r="L36" s="24"/>
      <c r="M36" s="20"/>
      <c r="P36" s="24"/>
      <c r="V36" s="354">
        <f>+C35/C36</f>
        <v>0</v>
      </c>
      <c r="W36" s="534" t="s">
        <v>353</v>
      </c>
      <c r="X36" s="535">
        <v>0</v>
      </c>
      <c r="Y36" s="531">
        <v>0</v>
      </c>
      <c r="Z36" s="360"/>
    </row>
    <row r="37" spans="1:26" ht="15" customHeight="1" x14ac:dyDescent="0.2">
      <c r="A37" s="16"/>
      <c r="B37" s="994" t="s">
        <v>569</v>
      </c>
      <c r="C37" s="846"/>
      <c r="D37" s="846"/>
      <c r="E37" s="683"/>
      <c r="F37" s="4"/>
      <c r="I37" s="4"/>
      <c r="J37" s="4"/>
      <c r="W37" s="361"/>
      <c r="X37" s="441"/>
      <c r="Y37" s="442"/>
      <c r="Z37" s="374">
        <v>0</v>
      </c>
    </row>
    <row r="38" spans="1:26" ht="15" customHeight="1" x14ac:dyDescent="0.2">
      <c r="A38" s="16"/>
      <c r="B38" s="845"/>
      <c r="C38" s="847"/>
      <c r="D38" s="847"/>
      <c r="E38" s="683"/>
      <c r="F38" s="4"/>
      <c r="I38" s="4"/>
      <c r="J38" s="4"/>
      <c r="W38" s="361"/>
      <c r="X38" s="441"/>
      <c r="Y38" s="442"/>
      <c r="Z38" s="374">
        <v>0</v>
      </c>
    </row>
    <row r="39" spans="1:26" ht="15" customHeight="1" x14ac:dyDescent="0.2">
      <c r="A39" s="16"/>
      <c r="B39" s="845"/>
      <c r="C39" s="847"/>
      <c r="D39" s="847"/>
      <c r="E39" s="848"/>
      <c r="F39" s="4"/>
      <c r="I39" s="4"/>
      <c r="J39" s="4"/>
      <c r="W39" s="361"/>
    </row>
    <row r="40" spans="1:26" ht="15" customHeight="1" x14ac:dyDescent="0.2">
      <c r="A40" s="16"/>
      <c r="B40" s="849"/>
      <c r="I40" s="4"/>
      <c r="J40" s="4"/>
      <c r="W40" s="361"/>
    </row>
    <row r="41" spans="1:26" ht="15" customHeight="1" x14ac:dyDescent="0.2">
      <c r="A41" s="16"/>
      <c r="I41" s="4"/>
      <c r="J41" s="4"/>
      <c r="W41" s="362"/>
      <c r="X41" s="356"/>
      <c r="Y41" s="357">
        <f>SUM(Y33:Y38)</f>
        <v>10017221887.379974</v>
      </c>
      <c r="Z41" s="358">
        <f>SUM(Z33:Z38)</f>
        <v>0</v>
      </c>
    </row>
    <row r="42" spans="1:26" ht="15" customHeight="1" x14ac:dyDescent="0.2">
      <c r="A42" s="16"/>
      <c r="I42" s="4"/>
      <c r="J42" s="4"/>
      <c r="Y42" s="354"/>
      <c r="Z42" s="351"/>
    </row>
    <row r="43" spans="1:26" ht="15" customHeight="1" x14ac:dyDescent="0.2">
      <c r="A43" s="16"/>
      <c r="B43" s="657"/>
      <c r="C43" s="658"/>
      <c r="D43" s="658"/>
      <c r="E43" s="655"/>
      <c r="I43" s="4"/>
      <c r="J43" s="4"/>
      <c r="Y43" s="354"/>
      <c r="Z43" s="351"/>
    </row>
    <row r="44" spans="1:26" ht="15" customHeight="1" x14ac:dyDescent="0.2">
      <c r="A44" s="16"/>
      <c r="B44" s="657"/>
      <c r="C44" s="658"/>
      <c r="D44" s="658"/>
      <c r="E44" s="655"/>
      <c r="H44" s="129"/>
      <c r="Y44" s="354"/>
      <c r="Z44" s="351"/>
    </row>
    <row r="45" spans="1:26" ht="15" customHeight="1" x14ac:dyDescent="0.2">
      <c r="A45" s="16"/>
      <c r="B45" s="657"/>
      <c r="C45" s="658"/>
      <c r="D45" s="658"/>
      <c r="E45" s="655"/>
      <c r="Y45" s="354"/>
      <c r="Z45" s="351"/>
    </row>
    <row r="46" spans="1:26" ht="15" customHeight="1" x14ac:dyDescent="0.2">
      <c r="A46" s="16"/>
      <c r="B46" s="657"/>
      <c r="C46" s="658"/>
      <c r="D46" s="658"/>
      <c r="E46" s="655"/>
      <c r="Y46" s="354"/>
      <c r="Z46" s="351"/>
    </row>
    <row r="47" spans="1:26" ht="15" customHeight="1" x14ac:dyDescent="0.2">
      <c r="A47" s="16"/>
      <c r="B47" s="657"/>
      <c r="C47" s="658"/>
      <c r="D47" s="658"/>
      <c r="E47" s="655"/>
      <c r="H47" s="13"/>
      <c r="I47" s="13"/>
      <c r="J47" s="13"/>
      <c r="Y47" s="354"/>
      <c r="Z47" s="351"/>
    </row>
    <row r="48" spans="1:26" ht="15" customHeight="1" x14ac:dyDescent="0.2">
      <c r="A48" s="16"/>
      <c r="B48" s="657"/>
      <c r="C48" s="658"/>
      <c r="D48" s="658"/>
      <c r="E48" s="655"/>
      <c r="H48" s="13"/>
      <c r="I48" s="13"/>
      <c r="J48" s="13"/>
      <c r="Y48" s="354"/>
      <c r="Z48" s="351"/>
    </row>
    <row r="49" spans="1:16" ht="34.5" customHeight="1" x14ac:dyDescent="0.2">
      <c r="A49" s="16"/>
      <c r="B49" s="1688" t="s">
        <v>200</v>
      </c>
      <c r="C49" s="1688"/>
      <c r="D49" s="1688"/>
      <c r="E49" s="1660"/>
      <c r="H49" s="13"/>
      <c r="I49" s="13"/>
      <c r="J49" s="13"/>
    </row>
    <row r="50" spans="1:16" ht="15" customHeight="1" x14ac:dyDescent="0.2">
      <c r="A50" s="16"/>
      <c r="B50" s="657"/>
      <c r="C50" s="658"/>
      <c r="D50" s="658"/>
      <c r="E50" s="655"/>
      <c r="H50" s="13"/>
      <c r="I50" s="13"/>
      <c r="J50" s="13"/>
    </row>
    <row r="51" spans="1:16" ht="15" customHeight="1" x14ac:dyDescent="0.2">
      <c r="A51" s="16"/>
      <c r="B51" s="805" t="s">
        <v>2</v>
      </c>
      <c r="C51" s="650" t="s">
        <v>3</v>
      </c>
      <c r="D51" s="803" t="s">
        <v>119</v>
      </c>
      <c r="H51" s="13"/>
      <c r="I51" s="13"/>
      <c r="L51" s="24"/>
      <c r="M51" s="20"/>
      <c r="P51" s="24"/>
    </row>
    <row r="52" spans="1:16" ht="15" customHeight="1" x14ac:dyDescent="0.2">
      <c r="A52" s="16"/>
      <c r="B52" s="651">
        <v>1</v>
      </c>
      <c r="C52" s="652">
        <f t="shared" ref="C52:D55" si="0">+C14+C32</f>
        <v>415</v>
      </c>
      <c r="D52" s="653">
        <f t="shared" si="0"/>
        <v>5163345940.3999996</v>
      </c>
      <c r="H52" s="13"/>
      <c r="I52" s="13"/>
      <c r="L52" s="24"/>
      <c r="M52" s="20"/>
      <c r="N52" s="135"/>
      <c r="P52" s="24"/>
    </row>
    <row r="53" spans="1:16" ht="15" customHeight="1" x14ac:dyDescent="0.2">
      <c r="A53" s="16"/>
      <c r="B53" s="654">
        <v>1.5</v>
      </c>
      <c r="C53" s="652">
        <f t="shared" si="0"/>
        <v>168</v>
      </c>
      <c r="D53" s="653">
        <f t="shared" si="0"/>
        <v>1900668558.3499999</v>
      </c>
      <c r="H53" s="13"/>
      <c r="I53" s="13"/>
      <c r="L53" s="24"/>
      <c r="M53" s="20"/>
      <c r="P53" s="24"/>
    </row>
    <row r="54" spans="1:16" ht="15" customHeight="1" x14ac:dyDescent="0.2">
      <c r="A54" s="16"/>
      <c r="B54" s="652">
        <v>2</v>
      </c>
      <c r="C54" s="652">
        <f t="shared" si="0"/>
        <v>62</v>
      </c>
      <c r="D54" s="653">
        <f t="shared" si="0"/>
        <v>570540000</v>
      </c>
      <c r="E54" s="649"/>
      <c r="H54" s="13"/>
      <c r="I54" s="13"/>
      <c r="L54" s="24"/>
      <c r="M54" s="20"/>
      <c r="P54" s="24"/>
    </row>
    <row r="55" spans="1:16" ht="15" customHeight="1" x14ac:dyDescent="0.2">
      <c r="A55" s="16"/>
      <c r="B55" s="652">
        <v>3</v>
      </c>
      <c r="C55" s="652">
        <f t="shared" si="0"/>
        <v>97</v>
      </c>
      <c r="D55" s="653">
        <f t="shared" si="0"/>
        <v>855378000</v>
      </c>
      <c r="E55" s="649"/>
      <c r="H55" s="13"/>
      <c r="I55" s="13"/>
      <c r="L55" s="24"/>
      <c r="M55" s="20"/>
      <c r="P55" s="24"/>
    </row>
    <row r="56" spans="1:16" ht="15" customHeight="1" x14ac:dyDescent="0.2">
      <c r="A56" s="16"/>
      <c r="B56" s="652">
        <v>4</v>
      </c>
      <c r="C56" s="652">
        <f t="shared" ref="C56:D58" si="1">+C18</f>
        <v>45</v>
      </c>
      <c r="D56" s="653">
        <f t="shared" si="1"/>
        <v>360714000</v>
      </c>
      <c r="E56" s="649"/>
      <c r="H56" s="13"/>
      <c r="I56" s="13"/>
      <c r="L56" s="24"/>
      <c r="M56" s="20"/>
      <c r="P56" s="24"/>
    </row>
    <row r="57" spans="1:16" ht="15" customHeight="1" x14ac:dyDescent="0.2">
      <c r="A57" s="16"/>
      <c r="B57" s="652">
        <v>5</v>
      </c>
      <c r="C57" s="652">
        <f t="shared" si="1"/>
        <v>40</v>
      </c>
      <c r="D57" s="653">
        <f t="shared" si="1"/>
        <v>283094000</v>
      </c>
      <c r="E57" s="649"/>
      <c r="H57" s="13"/>
      <c r="I57" s="13"/>
      <c r="L57" s="24"/>
      <c r="M57" s="20"/>
      <c r="P57" s="24"/>
    </row>
    <row r="58" spans="1:16" ht="15" customHeight="1" x14ac:dyDescent="0.2">
      <c r="A58" s="16"/>
      <c r="B58" s="652">
        <v>6</v>
      </c>
      <c r="C58" s="652">
        <f t="shared" si="1"/>
        <v>18</v>
      </c>
      <c r="D58" s="653">
        <f t="shared" si="1"/>
        <v>114030000</v>
      </c>
      <c r="H58" s="13"/>
      <c r="I58" s="13"/>
      <c r="L58" s="24"/>
      <c r="M58" s="20"/>
      <c r="P58" s="24"/>
    </row>
    <row r="59" spans="1:16" ht="15" customHeight="1" x14ac:dyDescent="0.2">
      <c r="A59" s="16"/>
      <c r="B59" s="806" t="s">
        <v>6</v>
      </c>
      <c r="C59" s="648">
        <f>SUM(C52:C58)</f>
        <v>845</v>
      </c>
      <c r="D59" s="804">
        <f>SUM(D52:D58)</f>
        <v>9247770498.75</v>
      </c>
      <c r="H59" s="13"/>
      <c r="I59" s="13"/>
      <c r="L59" s="24"/>
      <c r="M59" s="20"/>
      <c r="P59" s="24"/>
    </row>
    <row r="60" spans="1:16" ht="15" customHeight="1" x14ac:dyDescent="0.2">
      <c r="A60" s="16"/>
      <c r="B60" s="994" t="s">
        <v>569</v>
      </c>
      <c r="G60" s="20"/>
      <c r="H60" s="13"/>
      <c r="I60" s="13"/>
      <c r="J60" s="13"/>
    </row>
    <row r="61" spans="1:16" ht="15" customHeight="1" x14ac:dyDescent="0.2">
      <c r="A61" s="16"/>
      <c r="B61" s="657"/>
      <c r="C61" s="656"/>
      <c r="D61" s="656"/>
      <c r="E61" s="655"/>
      <c r="H61" s="13"/>
      <c r="I61" s="13"/>
      <c r="J61" s="13"/>
    </row>
    <row r="62" spans="1:16" ht="15" customHeight="1" x14ac:dyDescent="0.2">
      <c r="A62" s="16"/>
      <c r="B62" s="657"/>
      <c r="C62" s="656"/>
      <c r="D62" s="656"/>
      <c r="E62" s="655"/>
      <c r="G62" s="134"/>
    </row>
    <row r="63" spans="1:16" ht="15" customHeight="1" x14ac:dyDescent="0.2">
      <c r="A63" s="16"/>
      <c r="B63" s="657"/>
      <c r="C63" s="661"/>
      <c r="D63" s="661"/>
      <c r="E63" s="655"/>
      <c r="G63" s="349"/>
    </row>
    <row r="64" spans="1:16" ht="15" customHeight="1" x14ac:dyDescent="0.2">
      <c r="A64" s="16"/>
      <c r="B64" s="657"/>
      <c r="C64" s="658"/>
      <c r="D64" s="658"/>
      <c r="E64" s="954"/>
      <c r="I64" s="130"/>
    </row>
    <row r="65" spans="1:26" ht="15" customHeight="1" x14ac:dyDescent="0.2">
      <c r="A65" s="16"/>
      <c r="B65" s="657"/>
      <c r="C65" s="658"/>
      <c r="D65" s="658"/>
      <c r="E65" s="655"/>
      <c r="I65" s="130"/>
      <c r="Y65" s="354"/>
      <c r="Z65" s="351"/>
    </row>
    <row r="66" spans="1:26" ht="33.75" customHeight="1" x14ac:dyDescent="0.2">
      <c r="A66" s="16"/>
      <c r="B66" s="1688" t="s">
        <v>201</v>
      </c>
      <c r="C66" s="1688"/>
      <c r="D66" s="1688"/>
      <c r="E66" s="1660"/>
      <c r="Y66" s="354"/>
      <c r="Z66" s="351"/>
    </row>
    <row r="67" spans="1:26" ht="15" customHeight="1" x14ac:dyDescent="0.2">
      <c r="A67" s="16"/>
      <c r="B67" s="657"/>
      <c r="C67" s="658"/>
      <c r="D67" s="658"/>
      <c r="E67" s="655"/>
      <c r="I67" s="4"/>
      <c r="J67" s="4"/>
      <c r="X67" s="1689" t="s">
        <v>201</v>
      </c>
      <c r="Y67" s="1689"/>
      <c r="Z67" s="1689"/>
    </row>
    <row r="68" spans="1:26" ht="15" customHeight="1" x14ac:dyDescent="0.2">
      <c r="A68" s="16"/>
      <c r="B68" s="805" t="s">
        <v>67</v>
      </c>
      <c r="C68" s="650" t="s">
        <v>3</v>
      </c>
      <c r="D68" s="803" t="s">
        <v>119</v>
      </c>
      <c r="E68" s="850"/>
      <c r="G68" s="4"/>
      <c r="I68" s="4"/>
      <c r="L68" s="24"/>
      <c r="M68" s="20"/>
      <c r="P68" s="135"/>
      <c r="Q68" s="135"/>
      <c r="R68" s="135"/>
      <c r="S68" s="135"/>
      <c r="T68" s="135"/>
      <c r="U68" s="135"/>
      <c r="V68" s="354"/>
      <c r="W68" s="363" t="s">
        <v>63</v>
      </c>
      <c r="X68" s="364">
        <v>207</v>
      </c>
      <c r="Y68" s="365">
        <v>2699604230.3400002</v>
      </c>
    </row>
    <row r="69" spans="1:26" ht="14.25" customHeight="1" x14ac:dyDescent="0.2">
      <c r="A69" s="16"/>
      <c r="B69" s="662" t="s">
        <v>63</v>
      </c>
      <c r="C69" s="659">
        <v>207</v>
      </c>
      <c r="D69" s="653">
        <v>2699604230.3400002</v>
      </c>
      <c r="E69" s="850"/>
      <c r="G69" s="4"/>
      <c r="I69" s="4"/>
      <c r="L69" s="24"/>
      <c r="M69" s="20"/>
      <c r="P69" s="135"/>
      <c r="Q69" s="135"/>
      <c r="R69" s="135"/>
      <c r="S69" s="135"/>
      <c r="T69" s="135"/>
      <c r="U69" s="135"/>
      <c r="V69" s="354"/>
      <c r="W69" s="363" t="s">
        <v>64</v>
      </c>
      <c r="X69" s="364">
        <v>238</v>
      </c>
      <c r="Y69" s="365">
        <v>2831615817.5499997</v>
      </c>
    </row>
    <row r="70" spans="1:26" ht="15" customHeight="1" x14ac:dyDescent="0.2">
      <c r="A70" s="16"/>
      <c r="B70" s="663" t="s">
        <v>64</v>
      </c>
      <c r="C70" s="659">
        <v>238</v>
      </c>
      <c r="D70" s="653">
        <v>2831615817.5499997</v>
      </c>
      <c r="E70" s="850"/>
      <c r="G70" s="4"/>
      <c r="I70" s="4"/>
      <c r="L70" s="24"/>
      <c r="M70" s="20"/>
      <c r="P70" s="135"/>
      <c r="Q70" s="135"/>
      <c r="R70" s="135"/>
      <c r="S70" s="135"/>
      <c r="T70" s="135"/>
      <c r="U70" s="135"/>
      <c r="V70" s="354"/>
      <c r="W70" s="363" t="s">
        <v>65</v>
      </c>
      <c r="X70" s="364">
        <v>400</v>
      </c>
      <c r="Y70" s="365">
        <v>3716550450.8599997</v>
      </c>
    </row>
    <row r="71" spans="1:26" ht="15" customHeight="1" x14ac:dyDescent="0.2">
      <c r="A71" s="16"/>
      <c r="B71" s="663" t="s">
        <v>65</v>
      </c>
      <c r="C71" s="659">
        <v>400</v>
      </c>
      <c r="D71" s="653">
        <v>3716550450.8599997</v>
      </c>
      <c r="E71" s="850"/>
      <c r="G71" s="4"/>
      <c r="I71" s="4"/>
      <c r="L71" s="24"/>
      <c r="M71" s="20"/>
      <c r="P71" s="25"/>
      <c r="Q71" s="25"/>
      <c r="R71" s="25"/>
      <c r="S71" s="25"/>
      <c r="T71" s="25"/>
      <c r="U71" s="25"/>
      <c r="V71" s="361"/>
      <c r="W71" s="356" t="s">
        <v>29</v>
      </c>
      <c r="X71" s="357">
        <f>SUM(X68:X70)</f>
        <v>845</v>
      </c>
      <c r="Y71" s="358">
        <f>SUM(Y68:Y70)</f>
        <v>9247770498.75</v>
      </c>
    </row>
    <row r="72" spans="1:26" ht="15" customHeight="1" x14ac:dyDescent="0.2">
      <c r="A72" s="16"/>
      <c r="B72" s="807" t="s">
        <v>6</v>
      </c>
      <c r="C72" s="648">
        <f>SUM(C69:C71)</f>
        <v>845</v>
      </c>
      <c r="D72" s="804">
        <f>SUM(D69:D71)</f>
        <v>9247770498.75</v>
      </c>
      <c r="E72" s="850"/>
      <c r="G72" s="4"/>
      <c r="I72" s="4"/>
      <c r="L72" s="24"/>
      <c r="M72" s="20"/>
      <c r="N72" s="135"/>
      <c r="O72" s="24"/>
      <c r="P72" s="25"/>
      <c r="Q72" s="25"/>
      <c r="R72" s="25"/>
      <c r="S72" s="25"/>
      <c r="T72" s="25"/>
      <c r="U72" s="25"/>
      <c r="V72" s="351"/>
      <c r="W72" s="328"/>
      <c r="X72" s="352"/>
      <c r="Y72" s="351"/>
    </row>
    <row r="73" spans="1:26" ht="15" customHeight="1" x14ac:dyDescent="0.2">
      <c r="A73" s="16"/>
      <c r="B73" s="994" t="s">
        <v>569</v>
      </c>
      <c r="C73" s="905"/>
      <c r="D73" s="995"/>
      <c r="E73" s="850"/>
      <c r="G73" s="4"/>
      <c r="I73" s="4"/>
      <c r="L73" s="24"/>
      <c r="M73" s="20"/>
      <c r="N73" s="135"/>
      <c r="O73" s="24"/>
      <c r="P73" s="25"/>
      <c r="Q73" s="25"/>
      <c r="R73" s="25"/>
      <c r="S73" s="25"/>
      <c r="T73" s="25"/>
      <c r="U73" s="25"/>
      <c r="V73" s="351"/>
      <c r="W73" s="328"/>
      <c r="X73" s="352"/>
      <c r="Y73" s="351"/>
    </row>
    <row r="74" spans="1:26" ht="15" customHeight="1" x14ac:dyDescent="0.2">
      <c r="A74" s="16"/>
      <c r="B74" s="850" t="s">
        <v>66</v>
      </c>
      <c r="C74" s="664"/>
      <c r="D74" s="664"/>
      <c r="E74" s="665"/>
      <c r="F74" s="12"/>
      <c r="G74" s="20"/>
      <c r="I74" s="4"/>
      <c r="J74" s="4"/>
      <c r="Q74" s="25"/>
      <c r="R74" s="25"/>
      <c r="S74" s="25"/>
      <c r="T74" s="25"/>
      <c r="U74" s="25"/>
      <c r="V74" s="25"/>
      <c r="Y74" s="352"/>
      <c r="Z74" s="351"/>
    </row>
    <row r="75" spans="1:26" ht="15" customHeight="1" x14ac:dyDescent="0.2">
      <c r="A75" s="16"/>
      <c r="E75" s="1972"/>
      <c r="F75" s="1977"/>
      <c r="G75" s="20"/>
      <c r="I75" s="4"/>
      <c r="J75" s="4"/>
      <c r="Q75" s="25"/>
      <c r="R75" s="25"/>
      <c r="S75" s="25"/>
      <c r="T75" s="25"/>
      <c r="U75" s="25"/>
      <c r="V75" s="25"/>
      <c r="Y75" s="352"/>
      <c r="Z75" s="351"/>
    </row>
    <row r="76" spans="1:26" ht="15" customHeight="1" x14ac:dyDescent="0.2">
      <c r="A76" s="16"/>
      <c r="B76" s="1963" t="s">
        <v>667</v>
      </c>
      <c r="C76" s="1964"/>
      <c r="D76" s="1965"/>
      <c r="E76" s="1973"/>
      <c r="F76" s="1977"/>
      <c r="G76" s="136"/>
      <c r="I76" s="4"/>
      <c r="J76" s="4"/>
      <c r="Q76" s="25"/>
      <c r="R76" s="25"/>
      <c r="S76" s="25"/>
      <c r="T76" s="25"/>
      <c r="U76" s="25"/>
      <c r="V76" s="25"/>
      <c r="Y76" s="352"/>
      <c r="Z76" s="351"/>
    </row>
    <row r="77" spans="1:26" ht="15" customHeight="1" x14ac:dyDescent="0.2">
      <c r="A77" s="16"/>
      <c r="B77" s="996" t="s">
        <v>63</v>
      </c>
      <c r="C77" s="1966" t="s">
        <v>668</v>
      </c>
      <c r="D77" s="1967"/>
      <c r="E77" s="1974"/>
      <c r="F77" s="1978"/>
      <c r="G77" s="20"/>
      <c r="H77" s="20"/>
      <c r="Q77" s="25"/>
      <c r="R77" s="25"/>
      <c r="S77" s="25"/>
      <c r="T77" s="25"/>
      <c r="U77" s="25"/>
      <c r="V77" s="25"/>
      <c r="X77" s="366"/>
      <c r="Y77" s="352"/>
      <c r="Z77" s="351"/>
    </row>
    <row r="78" spans="1:26" ht="26.25" customHeight="1" x14ac:dyDescent="0.2">
      <c r="A78" s="16"/>
      <c r="B78" s="997" t="s">
        <v>64</v>
      </c>
      <c r="C78" s="1968" t="s">
        <v>669</v>
      </c>
      <c r="D78" s="1969"/>
      <c r="E78" s="1975"/>
      <c r="F78" s="1978"/>
      <c r="G78" s="20"/>
      <c r="H78" s="20"/>
      <c r="Q78" s="25"/>
      <c r="R78" s="25"/>
      <c r="S78" s="25"/>
      <c r="T78" s="25"/>
      <c r="U78" s="25"/>
      <c r="V78" s="25"/>
      <c r="Y78" s="352"/>
      <c r="Z78" s="351"/>
    </row>
    <row r="79" spans="1:26" ht="72.75" customHeight="1" x14ac:dyDescent="0.2">
      <c r="A79" s="16"/>
      <c r="B79" s="997" t="s">
        <v>65</v>
      </c>
      <c r="C79" s="1970" t="s">
        <v>670</v>
      </c>
      <c r="D79" s="1971"/>
      <c r="E79" s="1976"/>
      <c r="F79" s="1978"/>
      <c r="G79" s="20"/>
      <c r="H79" s="20"/>
      <c r="Q79" s="25"/>
      <c r="R79" s="25"/>
      <c r="S79" s="25"/>
      <c r="T79" s="25"/>
      <c r="U79" s="25"/>
      <c r="V79" s="25"/>
      <c r="Y79" s="352"/>
      <c r="Z79" s="351"/>
    </row>
    <row r="80" spans="1:26" x14ac:dyDescent="0.2">
      <c r="A80" s="16"/>
      <c r="E80" s="1972"/>
      <c r="F80" s="1978"/>
      <c r="G80" s="20"/>
      <c r="H80" s="20"/>
      <c r="Q80" s="25"/>
      <c r="R80" s="25"/>
      <c r="S80" s="25"/>
      <c r="T80" s="25"/>
      <c r="U80" s="25"/>
      <c r="V80" s="25"/>
      <c r="Y80" s="352"/>
      <c r="Z80" s="351"/>
    </row>
    <row r="81" spans="1:25" x14ac:dyDescent="0.2">
      <c r="A81" s="16"/>
      <c r="F81" s="1978"/>
      <c r="G81" s="20"/>
      <c r="H81" s="20"/>
      <c r="Q81" s="25"/>
      <c r="R81" s="25"/>
      <c r="S81" s="25"/>
      <c r="T81" s="25"/>
      <c r="U81" s="25"/>
      <c r="V81" s="25"/>
      <c r="Y81" s="352"/>
    </row>
    <row r="82" spans="1:25" ht="15" customHeight="1" x14ac:dyDescent="0.2">
      <c r="A82" s="16"/>
      <c r="G82" s="20"/>
      <c r="H82" s="20"/>
      <c r="X82" s="351"/>
    </row>
    <row r="83" spans="1:25" ht="26.25" customHeight="1" x14ac:dyDescent="0.2">
      <c r="A83" s="30"/>
      <c r="B83" s="1688" t="s">
        <v>203</v>
      </c>
      <c r="C83" s="1688"/>
      <c r="D83" s="1688"/>
      <c r="E83" s="1660"/>
      <c r="G83" s="37"/>
      <c r="H83" s="20"/>
      <c r="X83" s="351"/>
    </row>
    <row r="84" spans="1:25" x14ac:dyDescent="0.2">
      <c r="A84" s="30"/>
      <c r="B84" s="666"/>
      <c r="C84" s="667"/>
      <c r="D84" s="667"/>
      <c r="G84" s="37"/>
      <c r="H84" s="20"/>
    </row>
    <row r="85" spans="1:25" ht="23.25" customHeight="1" x14ac:dyDescent="0.2">
      <c r="A85" s="16"/>
      <c r="B85" s="842" t="s">
        <v>202</v>
      </c>
      <c r="C85" s="650" t="s">
        <v>3</v>
      </c>
      <c r="D85" s="803" t="s">
        <v>119</v>
      </c>
      <c r="G85" s="20"/>
      <c r="H85" s="20"/>
      <c r="L85" s="24"/>
      <c r="M85" s="20"/>
      <c r="P85" s="24"/>
      <c r="V85" s="351"/>
      <c r="W85" s="1690" t="s">
        <v>203</v>
      </c>
      <c r="X85" s="1690"/>
      <c r="Y85" s="1690"/>
    </row>
    <row r="86" spans="1:25" ht="30" customHeight="1" x14ac:dyDescent="0.2">
      <c r="A86" s="16"/>
      <c r="B86" s="668" t="s">
        <v>131</v>
      </c>
      <c r="C86" s="659">
        <f t="shared" ref="C86:C92" si="2">+X87</f>
        <v>86</v>
      </c>
      <c r="D86" s="653">
        <f>+Y87/1000000</f>
        <v>698.35299999999995</v>
      </c>
      <c r="G86" s="20"/>
      <c r="H86" s="20"/>
      <c r="L86" s="24"/>
      <c r="M86" s="20"/>
      <c r="P86" s="24"/>
      <c r="V86" s="351"/>
      <c r="W86" s="444" t="s">
        <v>10</v>
      </c>
      <c r="X86" s="445" t="s">
        <v>5</v>
      </c>
      <c r="Y86" s="444" t="s">
        <v>4</v>
      </c>
    </row>
    <row r="87" spans="1:25" ht="30" customHeight="1" x14ac:dyDescent="0.25">
      <c r="A87" s="16"/>
      <c r="B87" s="659" t="s">
        <v>132</v>
      </c>
      <c r="C87" s="659">
        <f t="shared" si="2"/>
        <v>70</v>
      </c>
      <c r="D87" s="653">
        <f t="shared" ref="D87:D92" si="3">+Y88/1000000</f>
        <v>636.55600000000004</v>
      </c>
      <c r="G87" s="20"/>
      <c r="H87" s="20"/>
      <c r="L87" s="24"/>
      <c r="M87" s="20"/>
      <c r="P87" s="24"/>
      <c r="V87" s="351"/>
      <c r="W87" s="558" t="s">
        <v>131</v>
      </c>
      <c r="X87" s="559">
        <v>86</v>
      </c>
      <c r="Y87" s="560">
        <v>698353000</v>
      </c>
    </row>
    <row r="88" spans="1:25" ht="30" customHeight="1" x14ac:dyDescent="0.25">
      <c r="B88" s="668" t="s">
        <v>14</v>
      </c>
      <c r="C88" s="659">
        <f t="shared" si="2"/>
        <v>91</v>
      </c>
      <c r="D88" s="653">
        <f t="shared" si="3"/>
        <v>831.899</v>
      </c>
      <c r="G88" s="20"/>
      <c r="H88" s="20"/>
      <c r="L88" s="24"/>
      <c r="M88" s="20"/>
      <c r="P88" s="24"/>
      <c r="V88" s="351"/>
      <c r="W88" s="558" t="s">
        <v>132</v>
      </c>
      <c r="X88" s="559">
        <v>70</v>
      </c>
      <c r="Y88" s="560">
        <v>636556000</v>
      </c>
    </row>
    <row r="89" spans="1:25" ht="30" customHeight="1" x14ac:dyDescent="0.25">
      <c r="A89" s="16"/>
      <c r="B89" s="659" t="s">
        <v>15</v>
      </c>
      <c r="C89" s="659">
        <f t="shared" si="2"/>
        <v>35</v>
      </c>
      <c r="D89" s="653">
        <f t="shared" si="3"/>
        <v>321.43299999999999</v>
      </c>
      <c r="G89" s="20"/>
      <c r="H89" s="20"/>
      <c r="L89" s="24"/>
      <c r="M89" s="20"/>
      <c r="P89" s="24"/>
      <c r="V89" s="351"/>
      <c r="W89" s="558" t="s">
        <v>14</v>
      </c>
      <c r="X89" s="559">
        <v>91</v>
      </c>
      <c r="Y89" s="560">
        <v>831899000</v>
      </c>
    </row>
    <row r="90" spans="1:25" ht="30" customHeight="1" x14ac:dyDescent="0.25">
      <c r="A90" s="16"/>
      <c r="B90" s="668" t="s">
        <v>16</v>
      </c>
      <c r="C90" s="659">
        <f t="shared" si="2"/>
        <v>119</v>
      </c>
      <c r="D90" s="653">
        <f t="shared" si="3"/>
        <v>1118.9269999999999</v>
      </c>
      <c r="G90" s="20"/>
      <c r="H90" s="20"/>
      <c r="L90" s="24"/>
      <c r="M90" s="20"/>
      <c r="P90" s="24"/>
      <c r="V90" s="351"/>
      <c r="W90" s="558" t="s">
        <v>15</v>
      </c>
      <c r="X90" s="559">
        <v>35</v>
      </c>
      <c r="Y90" s="560">
        <v>321433000</v>
      </c>
    </row>
    <row r="91" spans="1:25" ht="30" customHeight="1" x14ac:dyDescent="0.25">
      <c r="A91" s="16"/>
      <c r="B91" s="659" t="s">
        <v>18</v>
      </c>
      <c r="C91" s="659">
        <f t="shared" si="2"/>
        <v>143</v>
      </c>
      <c r="D91" s="653">
        <f t="shared" si="3"/>
        <v>1333.6849999999999</v>
      </c>
      <c r="G91" s="20"/>
      <c r="H91" s="20"/>
      <c r="L91" s="24"/>
      <c r="M91" s="20"/>
      <c r="P91" s="24"/>
      <c r="V91" s="351"/>
      <c r="W91" s="558" t="s">
        <v>16</v>
      </c>
      <c r="X91" s="559">
        <v>119</v>
      </c>
      <c r="Y91" s="560">
        <v>1118927000</v>
      </c>
    </row>
    <row r="92" spans="1:25" ht="30" customHeight="1" x14ac:dyDescent="0.25">
      <c r="A92" s="16"/>
      <c r="B92" s="668" t="s">
        <v>17</v>
      </c>
      <c r="C92" s="659">
        <f t="shared" si="2"/>
        <v>167</v>
      </c>
      <c r="D92" s="653">
        <f t="shared" si="3"/>
        <v>1562.2560000000001</v>
      </c>
      <c r="G92" s="20"/>
      <c r="H92" s="20"/>
      <c r="L92" s="24"/>
      <c r="M92" s="20"/>
      <c r="P92" s="24"/>
      <c r="V92" s="351"/>
      <c r="W92" s="558" t="s">
        <v>18</v>
      </c>
      <c r="X92" s="559">
        <v>143</v>
      </c>
      <c r="Y92" s="560">
        <v>1333685000</v>
      </c>
    </row>
    <row r="93" spans="1:25" x14ac:dyDescent="0.25">
      <c r="A93" s="16"/>
      <c r="B93" s="808" t="s">
        <v>6</v>
      </c>
      <c r="C93" s="648">
        <f>SUM(C86:C92)</f>
        <v>711</v>
      </c>
      <c r="D93" s="804">
        <f>SUM(D86:D92)</f>
        <v>6503.1089999999995</v>
      </c>
      <c r="G93" s="20"/>
      <c r="H93" s="20"/>
      <c r="L93" s="24"/>
      <c r="M93" s="20"/>
      <c r="P93" s="24"/>
      <c r="V93" s="351"/>
      <c r="W93" s="558" t="s">
        <v>17</v>
      </c>
      <c r="X93" s="559">
        <v>167</v>
      </c>
      <c r="Y93" s="560">
        <v>1562256000</v>
      </c>
    </row>
    <row r="94" spans="1:25" x14ac:dyDescent="0.2">
      <c r="A94" s="16"/>
      <c r="G94" s="20"/>
      <c r="H94" s="20"/>
      <c r="W94" s="446"/>
      <c r="X94" s="448">
        <f>SUM(X87:X93)</f>
        <v>711</v>
      </c>
      <c r="Y94" s="447">
        <f>SUM(Y87:Y93)</f>
        <v>6503109000</v>
      </c>
    </row>
    <row r="95" spans="1:25" x14ac:dyDescent="0.2">
      <c r="A95" s="16"/>
      <c r="G95" s="20"/>
      <c r="H95" s="20"/>
    </row>
    <row r="96" spans="1:25" x14ac:dyDescent="0.2">
      <c r="A96" s="30"/>
      <c r="B96" s="666"/>
      <c r="C96" s="667"/>
      <c r="D96" s="667"/>
      <c r="G96" s="37"/>
      <c r="H96" s="37"/>
      <c r="I96" s="37"/>
      <c r="J96" s="37"/>
    </row>
    <row r="97" spans="1:28" ht="27" customHeight="1" x14ac:dyDescent="0.2">
      <c r="A97" s="30"/>
      <c r="B97" s="1688" t="s">
        <v>204</v>
      </c>
      <c r="C97" s="1688"/>
      <c r="D97" s="1688"/>
      <c r="E97" s="1660"/>
      <c r="G97" s="37"/>
      <c r="H97" s="37"/>
      <c r="I97" s="37"/>
      <c r="J97" s="37"/>
      <c r="X97" s="1691" t="s">
        <v>204</v>
      </c>
      <c r="Y97" s="1691"/>
      <c r="Z97" s="1691"/>
    </row>
    <row r="98" spans="1:28" ht="12.75" customHeight="1" x14ac:dyDescent="0.2">
      <c r="A98" s="30"/>
      <c r="B98" s="666"/>
      <c r="C98" s="667"/>
      <c r="D98" s="667"/>
      <c r="G98" s="37"/>
      <c r="H98" s="37"/>
      <c r="I98" s="37"/>
      <c r="J98" s="37"/>
      <c r="X98" s="1691"/>
      <c r="Y98" s="1691"/>
      <c r="Z98" s="1691"/>
    </row>
    <row r="99" spans="1:28" ht="31.5" customHeight="1" x14ac:dyDescent="0.2">
      <c r="A99" s="16"/>
      <c r="B99" s="842" t="s">
        <v>135</v>
      </c>
      <c r="C99" s="650" t="s">
        <v>3</v>
      </c>
      <c r="D99" s="803" t="s">
        <v>119</v>
      </c>
      <c r="F99" s="37"/>
      <c r="G99" s="37"/>
      <c r="H99" s="37"/>
      <c r="I99" s="37"/>
      <c r="L99" s="24"/>
      <c r="M99" s="20"/>
      <c r="P99" s="24"/>
      <c r="V99" s="351"/>
      <c r="W99" s="449" t="s">
        <v>10</v>
      </c>
      <c r="X99" s="452" t="s">
        <v>5</v>
      </c>
      <c r="Y99" s="449" t="s">
        <v>4</v>
      </c>
      <c r="AA99" s="20"/>
      <c r="AB99" s="17"/>
    </row>
    <row r="100" spans="1:28" s="44" customFormat="1" ht="30" customHeight="1" x14ac:dyDescent="0.25">
      <c r="A100" s="41"/>
      <c r="B100" s="668" t="s">
        <v>131</v>
      </c>
      <c r="C100" s="659">
        <f t="shared" ref="C100:C106" si="4">+X100</f>
        <v>9</v>
      </c>
      <c r="D100" s="669">
        <f t="shared" ref="D100:D106" si="5">+Y100/1000000</f>
        <v>230.61132587999998</v>
      </c>
      <c r="E100" s="659"/>
      <c r="F100" s="50"/>
      <c r="G100" s="50"/>
      <c r="H100" s="50"/>
      <c r="I100" s="50"/>
      <c r="L100" s="51"/>
      <c r="P100" s="51"/>
      <c r="Q100" s="51"/>
      <c r="R100" s="51"/>
      <c r="S100" s="51"/>
      <c r="T100" s="51"/>
      <c r="U100" s="51"/>
      <c r="V100" s="322"/>
      <c r="W100" s="558" t="s">
        <v>131</v>
      </c>
      <c r="X100" s="559">
        <v>9</v>
      </c>
      <c r="Y100" s="560">
        <v>230611325.88</v>
      </c>
      <c r="Z100" s="321"/>
      <c r="AA100" s="20"/>
      <c r="AB100" s="17"/>
    </row>
    <row r="101" spans="1:28" s="44" customFormat="1" ht="30" customHeight="1" x14ac:dyDescent="0.25">
      <c r="A101" s="41"/>
      <c r="B101" s="659" t="s">
        <v>132</v>
      </c>
      <c r="C101" s="659">
        <f t="shared" si="4"/>
        <v>12</v>
      </c>
      <c r="D101" s="669">
        <f>+Y101/1000000</f>
        <v>274.68061054000003</v>
      </c>
      <c r="E101" s="659"/>
      <c r="F101" s="50"/>
      <c r="G101" s="50"/>
      <c r="H101" s="50"/>
      <c r="I101" s="50"/>
      <c r="L101" s="51"/>
      <c r="P101" s="51"/>
      <c r="Q101" s="51"/>
      <c r="R101" s="51"/>
      <c r="S101" s="51"/>
      <c r="T101" s="51"/>
      <c r="U101" s="51"/>
      <c r="V101" s="322"/>
      <c r="W101" s="558" t="s">
        <v>132</v>
      </c>
      <c r="X101" s="559">
        <v>12</v>
      </c>
      <c r="Y101" s="560">
        <v>274680610.54000002</v>
      </c>
      <c r="Z101" s="321"/>
      <c r="AA101" s="20"/>
      <c r="AB101" s="17"/>
    </row>
    <row r="102" spans="1:28" s="44" customFormat="1" ht="30" customHeight="1" x14ac:dyDescent="0.25">
      <c r="B102" s="668" t="s">
        <v>14</v>
      </c>
      <c r="C102" s="659">
        <f t="shared" si="4"/>
        <v>17</v>
      </c>
      <c r="D102" s="669">
        <f t="shared" si="5"/>
        <v>384.76886461000004</v>
      </c>
      <c r="E102" s="659"/>
      <c r="F102" s="50"/>
      <c r="G102" s="50"/>
      <c r="H102" s="50"/>
      <c r="I102" s="50"/>
      <c r="L102" s="51"/>
      <c r="P102" s="51"/>
      <c r="Q102" s="51"/>
      <c r="R102" s="51"/>
      <c r="S102" s="51"/>
      <c r="T102" s="51"/>
      <c r="U102" s="51"/>
      <c r="V102" s="322"/>
      <c r="W102" s="558" t="s">
        <v>14</v>
      </c>
      <c r="X102" s="559">
        <v>17</v>
      </c>
      <c r="Y102" s="560">
        <v>384768864.61000001</v>
      </c>
      <c r="Z102" s="321"/>
      <c r="AA102" s="20"/>
      <c r="AB102" s="17"/>
    </row>
    <row r="103" spans="1:28" s="44" customFormat="1" ht="30" customHeight="1" x14ac:dyDescent="0.25">
      <c r="A103" s="41"/>
      <c r="B103" s="659" t="s">
        <v>15</v>
      </c>
      <c r="C103" s="659">
        <f t="shared" si="4"/>
        <v>37</v>
      </c>
      <c r="D103" s="669">
        <f t="shared" si="5"/>
        <v>758.77199444000007</v>
      </c>
      <c r="E103" s="659"/>
      <c r="F103" s="50"/>
      <c r="G103" s="50"/>
      <c r="H103" s="50"/>
      <c r="I103" s="50"/>
      <c r="L103" s="51"/>
      <c r="P103" s="51"/>
      <c r="Q103" s="51"/>
      <c r="R103" s="51"/>
      <c r="S103" s="51"/>
      <c r="T103" s="51"/>
      <c r="U103" s="51"/>
      <c r="V103" s="322"/>
      <c r="W103" s="558" t="s">
        <v>15</v>
      </c>
      <c r="X103" s="559">
        <v>37</v>
      </c>
      <c r="Y103" s="560">
        <v>758771994.44000006</v>
      </c>
      <c r="Z103" s="321"/>
      <c r="AA103" s="20"/>
      <c r="AB103" s="17"/>
    </row>
    <row r="104" spans="1:28" s="44" customFormat="1" ht="30" customHeight="1" x14ac:dyDescent="0.25">
      <c r="A104" s="41"/>
      <c r="B104" s="668" t="s">
        <v>16</v>
      </c>
      <c r="C104" s="659">
        <f t="shared" si="4"/>
        <v>20</v>
      </c>
      <c r="D104" s="669">
        <f t="shared" si="5"/>
        <v>348.82808800999999</v>
      </c>
      <c r="E104" s="659"/>
      <c r="F104" s="50"/>
      <c r="G104" s="50"/>
      <c r="H104" s="50"/>
      <c r="I104" s="50"/>
      <c r="L104" s="51"/>
      <c r="P104" s="51"/>
      <c r="Q104" s="51"/>
      <c r="R104" s="51"/>
      <c r="S104" s="51"/>
      <c r="T104" s="51"/>
      <c r="U104" s="51"/>
      <c r="V104" s="322"/>
      <c r="W104" s="558" t="s">
        <v>16</v>
      </c>
      <c r="X104" s="559">
        <v>20</v>
      </c>
      <c r="Y104" s="560">
        <v>348828088.00999999</v>
      </c>
      <c r="Z104" s="321"/>
      <c r="AA104" s="20"/>
      <c r="AB104" s="17"/>
    </row>
    <row r="105" spans="1:28" s="44" customFormat="1" ht="30" customHeight="1" x14ac:dyDescent="0.25">
      <c r="A105" s="41"/>
      <c r="B105" s="659" t="s">
        <v>18</v>
      </c>
      <c r="C105" s="659">
        <f t="shared" si="4"/>
        <v>23</v>
      </c>
      <c r="D105" s="669">
        <f t="shared" si="5"/>
        <v>460.99289281</v>
      </c>
      <c r="E105" s="659"/>
      <c r="F105" s="50"/>
      <c r="G105" s="50"/>
      <c r="H105" s="50"/>
      <c r="I105" s="50"/>
      <c r="L105" s="51"/>
      <c r="P105" s="51"/>
      <c r="Q105" s="51"/>
      <c r="R105" s="51"/>
      <c r="S105" s="51"/>
      <c r="T105" s="51"/>
      <c r="U105" s="51"/>
      <c r="V105" s="322"/>
      <c r="W105" s="558" t="s">
        <v>18</v>
      </c>
      <c r="X105" s="559">
        <v>23</v>
      </c>
      <c r="Y105" s="560">
        <v>460992892.81</v>
      </c>
      <c r="Z105" s="321"/>
      <c r="AA105" s="20"/>
      <c r="AB105" s="17"/>
    </row>
    <row r="106" spans="1:28" s="44" customFormat="1" ht="30" customHeight="1" x14ac:dyDescent="0.25">
      <c r="A106" s="41"/>
      <c r="B106" s="668" t="s">
        <v>17</v>
      </c>
      <c r="C106" s="659">
        <f t="shared" si="4"/>
        <v>16</v>
      </c>
      <c r="D106" s="669">
        <f t="shared" si="5"/>
        <v>286.00772245999997</v>
      </c>
      <c r="E106" s="659"/>
      <c r="F106" s="50"/>
      <c r="G106" s="50"/>
      <c r="H106" s="50"/>
      <c r="I106" s="50"/>
      <c r="L106" s="51"/>
      <c r="P106" s="51"/>
      <c r="Q106" s="51"/>
      <c r="R106" s="51"/>
      <c r="S106" s="51"/>
      <c r="T106" s="51"/>
      <c r="U106" s="51"/>
      <c r="V106" s="322"/>
      <c r="W106" s="558" t="s">
        <v>17</v>
      </c>
      <c r="X106" s="559">
        <v>16</v>
      </c>
      <c r="Y106" s="560">
        <v>286007722.45999998</v>
      </c>
      <c r="Z106" s="321"/>
      <c r="AA106" s="20"/>
      <c r="AB106" s="17"/>
    </row>
    <row r="107" spans="1:28" x14ac:dyDescent="0.2">
      <c r="A107" s="16"/>
      <c r="B107" s="808" t="s">
        <v>6</v>
      </c>
      <c r="C107" s="648">
        <f>SUM(C100:C106)</f>
        <v>134</v>
      </c>
      <c r="D107" s="804">
        <f>SUM(D100:D106)</f>
        <v>2744.6614987499997</v>
      </c>
      <c r="F107" s="37"/>
      <c r="G107" s="37"/>
      <c r="H107" s="37"/>
      <c r="I107" s="37"/>
      <c r="L107" s="24"/>
      <c r="M107" s="20"/>
      <c r="P107" s="24"/>
      <c r="V107" s="351"/>
      <c r="W107" s="446" t="s">
        <v>6</v>
      </c>
      <c r="X107" s="450">
        <f>SUM(X100:X106)</f>
        <v>134</v>
      </c>
      <c r="Y107" s="451">
        <f>SUM(Y100:Y106)</f>
        <v>2744661498.75</v>
      </c>
      <c r="AA107" s="20"/>
      <c r="AB107" s="17"/>
    </row>
    <row r="108" spans="1:28" x14ac:dyDescent="0.2">
      <c r="A108" s="16"/>
      <c r="C108" s="670"/>
      <c r="D108" s="670"/>
      <c r="E108" s="671"/>
      <c r="G108" s="37"/>
      <c r="H108" s="37"/>
      <c r="I108" s="37"/>
      <c r="J108" s="37"/>
      <c r="Z108" s="351"/>
    </row>
    <row r="109" spans="1:28" x14ac:dyDescent="0.2">
      <c r="A109" s="30"/>
      <c r="B109" s="666"/>
      <c r="C109" s="667"/>
      <c r="D109" s="667"/>
      <c r="E109" s="672"/>
      <c r="G109" s="37"/>
      <c r="H109" s="37"/>
      <c r="I109" s="37"/>
      <c r="J109" s="37"/>
      <c r="Z109" s="351"/>
    </row>
    <row r="110" spans="1:28" ht="12.75" customHeight="1" x14ac:dyDescent="0.2">
      <c r="A110" s="30"/>
      <c r="C110" s="2"/>
      <c r="D110" s="2"/>
      <c r="G110" s="37"/>
      <c r="H110" s="37"/>
      <c r="I110" s="37"/>
      <c r="J110" s="37"/>
      <c r="Z110" s="351"/>
    </row>
    <row r="111" spans="1:28" ht="26.25" customHeight="1" x14ac:dyDescent="0.2">
      <c r="A111" s="30"/>
      <c r="B111" s="1688" t="s">
        <v>205</v>
      </c>
      <c r="C111" s="1688"/>
      <c r="D111" s="1688"/>
      <c r="E111" s="1660"/>
      <c r="G111" s="37"/>
      <c r="H111" s="37"/>
      <c r="I111" s="37"/>
      <c r="J111" s="37"/>
      <c r="Z111" s="351"/>
    </row>
    <row r="112" spans="1:28" x14ac:dyDescent="0.2">
      <c r="A112" s="16"/>
      <c r="G112" s="37"/>
      <c r="H112" s="37"/>
      <c r="I112" s="37"/>
      <c r="J112" s="37"/>
      <c r="Z112" s="351"/>
    </row>
    <row r="113" spans="1:25" ht="15" customHeight="1" x14ac:dyDescent="0.2">
      <c r="A113" s="16"/>
      <c r="B113" s="809" t="s">
        <v>136</v>
      </c>
      <c r="C113" s="650" t="s">
        <v>3</v>
      </c>
      <c r="D113" s="803" t="s">
        <v>119</v>
      </c>
      <c r="G113" s="37"/>
      <c r="H113" s="37"/>
      <c r="I113" s="37"/>
      <c r="L113" s="24"/>
      <c r="M113" s="20"/>
      <c r="P113" s="24"/>
      <c r="V113" s="351"/>
      <c r="W113" s="328"/>
      <c r="Y113" s="351"/>
    </row>
    <row r="114" spans="1:25" s="44" customFormat="1" ht="30" customHeight="1" x14ac:dyDescent="0.2">
      <c r="A114" s="41"/>
      <c r="B114" s="668" t="s">
        <v>131</v>
      </c>
      <c r="C114" s="659">
        <f>+C86+C100</f>
        <v>95</v>
      </c>
      <c r="D114" s="669">
        <f>+D86+D100</f>
        <v>928.96432587999993</v>
      </c>
      <c r="E114" s="659"/>
      <c r="G114" s="50"/>
      <c r="H114" s="50"/>
      <c r="I114" s="50"/>
      <c r="L114" s="51"/>
      <c r="P114" s="51"/>
      <c r="Q114" s="51"/>
      <c r="R114" s="51"/>
      <c r="S114" s="51"/>
      <c r="T114" s="51"/>
      <c r="U114" s="51"/>
      <c r="V114" s="322"/>
      <c r="W114" s="321"/>
      <c r="X114" s="321"/>
      <c r="Y114" s="322"/>
    </row>
    <row r="115" spans="1:25" s="44" customFormat="1" ht="30" customHeight="1" x14ac:dyDescent="0.2">
      <c r="A115" s="41"/>
      <c r="B115" s="659" t="s">
        <v>132</v>
      </c>
      <c r="C115" s="659">
        <f t="shared" ref="C115:C120" si="6">+C87+C101</f>
        <v>82</v>
      </c>
      <c r="D115" s="669">
        <f t="shared" ref="D115:D120" si="7">+D87+D101</f>
        <v>911.23661054000013</v>
      </c>
      <c r="E115" s="659"/>
      <c r="G115" s="50"/>
      <c r="H115" s="50"/>
      <c r="I115" s="50"/>
      <c r="L115" s="51"/>
      <c r="N115" s="20"/>
      <c r="P115" s="51"/>
      <c r="Q115" s="51"/>
      <c r="R115" s="51"/>
      <c r="S115" s="51"/>
      <c r="T115" s="51"/>
      <c r="U115" s="51"/>
      <c r="V115" s="322"/>
      <c r="W115" s="321"/>
      <c r="X115" s="321"/>
      <c r="Y115" s="322"/>
    </row>
    <row r="116" spans="1:25" s="44" customFormat="1" ht="30" customHeight="1" x14ac:dyDescent="0.2">
      <c r="B116" s="668" t="s">
        <v>14</v>
      </c>
      <c r="C116" s="659">
        <f>+C88+C102</f>
        <v>108</v>
      </c>
      <c r="D116" s="669">
        <f t="shared" si="7"/>
        <v>1216.6678646099999</v>
      </c>
      <c r="E116" s="659"/>
      <c r="G116" s="50"/>
      <c r="H116" s="50"/>
      <c r="I116" s="50"/>
      <c r="L116" s="51"/>
      <c r="N116" s="783"/>
      <c r="P116" s="51"/>
      <c r="Q116" s="51"/>
      <c r="R116" s="51"/>
      <c r="S116" s="51"/>
      <c r="T116" s="51"/>
      <c r="U116" s="51"/>
      <c r="V116" s="322"/>
      <c r="W116" s="321"/>
      <c r="X116" s="321"/>
      <c r="Y116" s="322"/>
    </row>
    <row r="117" spans="1:25" s="44" customFormat="1" ht="30" customHeight="1" x14ac:dyDescent="0.2">
      <c r="A117" s="41"/>
      <c r="B117" s="659" t="s">
        <v>15</v>
      </c>
      <c r="C117" s="659">
        <f t="shared" si="6"/>
        <v>72</v>
      </c>
      <c r="D117" s="669">
        <f t="shared" si="7"/>
        <v>1080.2049944400001</v>
      </c>
      <c r="E117" s="659"/>
      <c r="G117" s="50"/>
      <c r="H117" s="50"/>
      <c r="I117" s="50"/>
      <c r="L117" s="51"/>
      <c r="P117" s="51"/>
      <c r="Q117" s="51"/>
      <c r="R117" s="51"/>
      <c r="S117" s="51"/>
      <c r="T117" s="51"/>
      <c r="U117" s="51"/>
      <c r="V117" s="322"/>
      <c r="W117" s="321"/>
      <c r="X117" s="321"/>
      <c r="Y117" s="322"/>
    </row>
    <row r="118" spans="1:25" s="44" customFormat="1" ht="30" customHeight="1" x14ac:dyDescent="0.2">
      <c r="A118" s="41"/>
      <c r="B118" s="668" t="s">
        <v>16</v>
      </c>
      <c r="C118" s="659">
        <f t="shared" si="6"/>
        <v>139</v>
      </c>
      <c r="D118" s="669">
        <f t="shared" si="7"/>
        <v>1467.7550880099998</v>
      </c>
      <c r="E118" s="659"/>
      <c r="G118" s="50"/>
      <c r="H118" s="50"/>
      <c r="I118" s="50"/>
      <c r="L118" s="51"/>
      <c r="P118" s="51"/>
      <c r="Q118" s="51"/>
      <c r="R118" s="51"/>
      <c r="S118" s="51"/>
      <c r="T118" s="51"/>
      <c r="U118" s="51"/>
      <c r="V118" s="322"/>
      <c r="W118" s="321"/>
      <c r="X118" s="321"/>
      <c r="Y118" s="322"/>
    </row>
    <row r="119" spans="1:25" s="44" customFormat="1" ht="30" customHeight="1" x14ac:dyDescent="0.2">
      <c r="A119" s="41"/>
      <c r="B119" s="659" t="s">
        <v>18</v>
      </c>
      <c r="C119" s="659">
        <f t="shared" si="6"/>
        <v>166</v>
      </c>
      <c r="D119" s="669">
        <f t="shared" si="7"/>
        <v>1794.67789281</v>
      </c>
      <c r="E119" s="659"/>
      <c r="G119" s="50"/>
      <c r="H119" s="50"/>
      <c r="I119" s="50"/>
      <c r="L119" s="51"/>
      <c r="P119" s="51"/>
      <c r="Q119" s="51"/>
      <c r="R119" s="51"/>
      <c r="S119" s="51"/>
      <c r="T119" s="51"/>
      <c r="U119" s="51"/>
      <c r="V119" s="322"/>
      <c r="W119" s="321"/>
      <c r="X119" s="321"/>
      <c r="Y119" s="322"/>
    </row>
    <row r="120" spans="1:25" s="44" customFormat="1" ht="30" customHeight="1" x14ac:dyDescent="0.2">
      <c r="A120" s="41"/>
      <c r="B120" s="668" t="s">
        <v>17</v>
      </c>
      <c r="C120" s="659">
        <f t="shared" si="6"/>
        <v>183</v>
      </c>
      <c r="D120" s="669">
        <f t="shared" si="7"/>
        <v>1848.2637224600001</v>
      </c>
      <c r="E120" s="659"/>
      <c r="G120" s="50"/>
      <c r="H120" s="50"/>
      <c r="I120" s="50"/>
      <c r="L120" s="51"/>
      <c r="P120" s="51"/>
      <c r="Q120" s="51"/>
      <c r="R120" s="51"/>
      <c r="S120" s="51"/>
      <c r="T120" s="51"/>
      <c r="U120" s="51"/>
      <c r="V120" s="322"/>
      <c r="W120" s="321"/>
      <c r="X120" s="321"/>
      <c r="Y120" s="322"/>
    </row>
    <row r="121" spans="1:25" s="44" customFormat="1" x14ac:dyDescent="0.2">
      <c r="A121" s="41"/>
      <c r="B121" s="810" t="s">
        <v>6</v>
      </c>
      <c r="C121" s="648">
        <f>SUM(C114:C120)</f>
        <v>845</v>
      </c>
      <c r="D121" s="804">
        <f>SUM(D114:D120)</f>
        <v>9247.7704987500001</v>
      </c>
      <c r="E121" s="659"/>
      <c r="G121" s="50"/>
      <c r="H121" s="50"/>
      <c r="I121" s="50"/>
      <c r="L121" s="51"/>
      <c r="P121" s="51"/>
      <c r="Q121" s="51"/>
      <c r="R121" s="51"/>
      <c r="S121" s="51"/>
      <c r="T121" s="51"/>
      <c r="U121" s="51"/>
      <c r="V121" s="322"/>
      <c r="W121" s="321"/>
      <c r="X121" s="321"/>
      <c r="Y121" s="322"/>
    </row>
    <row r="122" spans="1:25" ht="15" customHeight="1" x14ac:dyDescent="0.2">
      <c r="A122" s="16"/>
      <c r="C122" s="670"/>
      <c r="D122" s="670"/>
      <c r="E122" s="671"/>
      <c r="G122" s="20"/>
      <c r="H122" s="37"/>
      <c r="I122" s="37"/>
      <c r="J122" s="37"/>
      <c r="Q122" s="119"/>
      <c r="R122" s="119"/>
      <c r="S122" s="119"/>
      <c r="T122" s="119"/>
      <c r="U122" s="119"/>
      <c r="V122" s="119"/>
      <c r="W122" s="322"/>
      <c r="X122" s="321"/>
      <c r="Y122" s="321"/>
    </row>
    <row r="123" spans="1:25" ht="15" customHeight="1" x14ac:dyDescent="0.2">
      <c r="A123" s="16"/>
      <c r="B123" s="673"/>
      <c r="C123" s="670"/>
      <c r="D123" s="670"/>
      <c r="E123" s="671"/>
      <c r="G123" s="20"/>
      <c r="H123" s="37"/>
      <c r="I123" s="37"/>
      <c r="J123" s="37"/>
      <c r="Q123" s="119"/>
      <c r="R123" s="119"/>
      <c r="S123" s="119"/>
      <c r="T123" s="119"/>
      <c r="U123" s="119"/>
      <c r="V123" s="119"/>
      <c r="W123" s="322"/>
      <c r="X123" s="321"/>
      <c r="Y123" s="321"/>
    </row>
    <row r="124" spans="1:25" ht="15" customHeight="1" x14ac:dyDescent="0.2">
      <c r="A124" s="16"/>
      <c r="G124" s="20"/>
      <c r="H124" s="37"/>
      <c r="I124" s="37"/>
      <c r="J124" s="37"/>
      <c r="W124" s="322"/>
      <c r="X124" s="321"/>
      <c r="Y124" s="321"/>
    </row>
    <row r="125" spans="1:25" ht="26.25" customHeight="1" x14ac:dyDescent="0.2">
      <c r="A125" s="30"/>
      <c r="B125" s="1688" t="s">
        <v>207</v>
      </c>
      <c r="C125" s="1688"/>
      <c r="D125" s="1688"/>
      <c r="E125" s="1660"/>
      <c r="H125" s="13"/>
      <c r="I125" s="13"/>
      <c r="J125" s="13"/>
      <c r="X125" s="367"/>
      <c r="Y125" s="368"/>
    </row>
    <row r="126" spans="1:25" x14ac:dyDescent="0.2">
      <c r="A126" s="16"/>
      <c r="H126" s="13"/>
      <c r="I126" s="13"/>
      <c r="J126" s="13"/>
      <c r="X126" s="367"/>
      <c r="Y126" s="368"/>
    </row>
    <row r="127" spans="1:25" ht="15" customHeight="1" x14ac:dyDescent="0.25">
      <c r="A127" s="16"/>
      <c r="B127" s="809" t="s">
        <v>19</v>
      </c>
      <c r="C127" s="650" t="s">
        <v>3</v>
      </c>
      <c r="D127" s="803" t="s">
        <v>119</v>
      </c>
      <c r="E127" s="673"/>
      <c r="F127" s="13"/>
      <c r="H127" s="13"/>
      <c r="I127" s="13"/>
      <c r="L127" s="24"/>
      <c r="M127" s="20"/>
      <c r="P127" s="24"/>
      <c r="V127" s="351"/>
      <c r="W127" s="617" t="s">
        <v>149</v>
      </c>
      <c r="X127" s="617" t="s">
        <v>5</v>
      </c>
      <c r="Y127" s="617" t="s">
        <v>49</v>
      </c>
    </row>
    <row r="128" spans="1:25" ht="30" customHeight="1" x14ac:dyDescent="0.25">
      <c r="A128" s="16"/>
      <c r="B128" s="674" t="s">
        <v>20</v>
      </c>
      <c r="C128" s="659">
        <f>X134</f>
        <v>179</v>
      </c>
      <c r="D128" s="669">
        <f>Y134/1000000</f>
        <v>2822.8403298200001</v>
      </c>
      <c r="E128" s="673"/>
      <c r="F128" s="13"/>
      <c r="H128" s="13"/>
      <c r="I128" s="13"/>
      <c r="L128" s="24"/>
      <c r="M128" s="20"/>
      <c r="N128" s="142"/>
      <c r="P128" s="24"/>
      <c r="V128" s="351"/>
      <c r="W128" s="618" t="s">
        <v>148</v>
      </c>
      <c r="X128">
        <v>58</v>
      </c>
      <c r="Y128">
        <v>672675847.97000003</v>
      </c>
    </row>
    <row r="129" spans="1:28" s="44" customFormat="1" ht="30" customHeight="1" x14ac:dyDescent="0.25">
      <c r="A129" s="41"/>
      <c r="B129" s="674" t="s">
        <v>21</v>
      </c>
      <c r="C129" s="659">
        <f>X129</f>
        <v>524</v>
      </c>
      <c r="D129" s="669">
        <f>Y129/1000000</f>
        <v>4950.1226153999996</v>
      </c>
      <c r="E129" s="659"/>
      <c r="L129" s="51"/>
      <c r="N129" s="280"/>
      <c r="P129" s="51"/>
      <c r="Q129" s="51"/>
      <c r="R129" s="51"/>
      <c r="S129" s="51"/>
      <c r="T129" s="51"/>
      <c r="U129" s="51"/>
      <c r="V129" s="354"/>
      <c r="W129" s="618" t="s">
        <v>122</v>
      </c>
      <c r="X129">
        <v>524</v>
      </c>
      <c r="Y129">
        <v>4950122615.3999996</v>
      </c>
      <c r="Z129" s="328"/>
      <c r="AA129" s="20"/>
      <c r="AB129" s="20"/>
    </row>
    <row r="130" spans="1:28" s="44" customFormat="1" ht="30" customHeight="1" x14ac:dyDescent="0.25">
      <c r="A130" s="41"/>
      <c r="B130" s="674" t="s">
        <v>22</v>
      </c>
      <c r="C130" s="659">
        <f>X132</f>
        <v>64</v>
      </c>
      <c r="D130" s="669">
        <f>Y132/1000000</f>
        <v>577.20570555999996</v>
      </c>
      <c r="E130" s="659"/>
      <c r="L130" s="51"/>
      <c r="N130" s="280"/>
      <c r="P130" s="51"/>
      <c r="Q130" s="51"/>
      <c r="R130" s="51"/>
      <c r="S130" s="51"/>
      <c r="T130" s="51"/>
      <c r="U130" s="51"/>
      <c r="V130" s="354"/>
      <c r="W130" s="618" t="s">
        <v>322</v>
      </c>
      <c r="X130">
        <v>6</v>
      </c>
      <c r="Y130">
        <v>62247000</v>
      </c>
      <c r="Z130" s="328"/>
      <c r="AA130" s="20"/>
      <c r="AB130" s="20"/>
    </row>
    <row r="131" spans="1:28" s="44" customFormat="1" ht="30" customHeight="1" x14ac:dyDescent="0.25">
      <c r="A131" s="41"/>
      <c r="B131" s="674" t="s">
        <v>23</v>
      </c>
      <c r="C131" s="659">
        <f>X128</f>
        <v>58</v>
      </c>
      <c r="D131" s="669">
        <f>Y128/1000000</f>
        <v>672.67584797000006</v>
      </c>
      <c r="E131" s="659"/>
      <c r="L131" s="51"/>
      <c r="N131" s="280"/>
      <c r="P131" s="51"/>
      <c r="Q131" s="51"/>
      <c r="R131" s="51"/>
      <c r="S131" s="51"/>
      <c r="T131" s="51"/>
      <c r="U131" s="51"/>
      <c r="V131" s="354"/>
      <c r="W131" s="618" t="s">
        <v>150</v>
      </c>
      <c r="X131">
        <v>14</v>
      </c>
      <c r="Y131">
        <v>162679000</v>
      </c>
      <c r="Z131" s="328"/>
      <c r="AA131" s="20"/>
      <c r="AB131" s="20"/>
    </row>
    <row r="132" spans="1:28" s="44" customFormat="1" ht="30" customHeight="1" x14ac:dyDescent="0.25">
      <c r="A132" s="41"/>
      <c r="B132" s="674" t="s">
        <v>137</v>
      </c>
      <c r="C132" s="659">
        <f>X130+X131+X133</f>
        <v>20</v>
      </c>
      <c r="D132" s="669">
        <f>(Y130+Y131+Y133)/1000000</f>
        <v>224.92599999999999</v>
      </c>
      <c r="E132" s="659"/>
      <c r="L132" s="51"/>
      <c r="N132" s="209"/>
      <c r="P132" s="51"/>
      <c r="Q132" s="51"/>
      <c r="R132" s="51"/>
      <c r="S132" s="51"/>
      <c r="T132" s="51"/>
      <c r="U132" s="51"/>
      <c r="V132" s="354"/>
      <c r="W132" s="618" t="s">
        <v>123</v>
      </c>
      <c r="X132">
        <v>64</v>
      </c>
      <c r="Y132">
        <v>577205705.55999994</v>
      </c>
      <c r="Z132" s="328"/>
      <c r="AA132" s="20"/>
      <c r="AB132" s="20"/>
    </row>
    <row r="133" spans="1:28" s="44" customFormat="1" ht="30" customHeight="1" x14ac:dyDescent="0.25">
      <c r="A133" s="41"/>
      <c r="B133" s="674" t="s">
        <v>138</v>
      </c>
      <c r="C133" s="659">
        <v>0</v>
      </c>
      <c r="D133" s="669">
        <v>0</v>
      </c>
      <c r="E133" s="659"/>
      <c r="L133" s="51"/>
      <c r="N133" s="51"/>
      <c r="P133" s="51"/>
      <c r="Q133" s="51"/>
      <c r="R133" s="51"/>
      <c r="S133" s="51"/>
      <c r="T133" s="51"/>
      <c r="U133" s="51"/>
      <c r="V133" s="354"/>
      <c r="W133" s="618" t="s">
        <v>158</v>
      </c>
      <c r="X133" s="719">
        <v>0</v>
      </c>
      <c r="Y133" s="719">
        <v>0</v>
      </c>
      <c r="Z133" s="328"/>
      <c r="AA133" s="20"/>
      <c r="AB133" s="20"/>
    </row>
    <row r="134" spans="1:28" s="44" customFormat="1" ht="30" customHeight="1" x14ac:dyDescent="0.25">
      <c r="A134" s="41"/>
      <c r="B134" s="674" t="s">
        <v>305</v>
      </c>
      <c r="C134" s="659">
        <v>0</v>
      </c>
      <c r="D134" s="669">
        <v>0</v>
      </c>
      <c r="E134" s="659"/>
      <c r="L134" s="51"/>
      <c r="N134" s="280"/>
      <c r="P134" s="51"/>
      <c r="Q134" s="51"/>
      <c r="R134" s="51"/>
      <c r="S134" s="51"/>
      <c r="T134" s="51"/>
      <c r="U134" s="51"/>
      <c r="V134" s="354"/>
      <c r="W134" s="618" t="s">
        <v>127</v>
      </c>
      <c r="X134">
        <v>179</v>
      </c>
      <c r="Y134">
        <v>2822840329.8200002</v>
      </c>
      <c r="Z134" s="328"/>
      <c r="AA134" s="20"/>
      <c r="AB134" s="20"/>
    </row>
    <row r="135" spans="1:28" s="44" customFormat="1" ht="15" customHeight="1" x14ac:dyDescent="0.2">
      <c r="A135" s="41"/>
      <c r="B135" s="811" t="s">
        <v>6</v>
      </c>
      <c r="C135" s="675">
        <f>SUM(C128:C134)</f>
        <v>845</v>
      </c>
      <c r="D135" s="812">
        <f>SUM(D128:D134)</f>
        <v>9247.7704987500001</v>
      </c>
      <c r="E135" s="659"/>
      <c r="L135" s="51"/>
      <c r="P135" s="51"/>
      <c r="Q135" s="51"/>
      <c r="R135" s="51"/>
      <c r="S135" s="51"/>
      <c r="T135" s="51"/>
      <c r="U135" s="51"/>
      <c r="V135" s="354"/>
      <c r="W135" s="433" t="s">
        <v>6</v>
      </c>
      <c r="X135" s="434">
        <f>SUM(X128:X134)</f>
        <v>845</v>
      </c>
      <c r="Y135" s="432">
        <f>SUM(Y128:Y134)</f>
        <v>9247770498.75</v>
      </c>
      <c r="Z135" s="328"/>
      <c r="AA135" s="20"/>
      <c r="AB135" s="20"/>
    </row>
    <row r="136" spans="1:28" ht="15" customHeight="1" x14ac:dyDescent="0.2">
      <c r="A136" s="16"/>
      <c r="F136" s="13"/>
      <c r="H136" s="13"/>
      <c r="I136" s="13"/>
      <c r="J136" s="13"/>
    </row>
    <row r="137" spans="1:28" ht="15" customHeight="1" x14ac:dyDescent="0.2">
      <c r="A137" s="16"/>
      <c r="G137" s="349"/>
      <c r="H137" s="13"/>
      <c r="I137" s="13"/>
      <c r="J137" s="13"/>
      <c r="Q137" s="25"/>
      <c r="R137" s="25"/>
      <c r="S137" s="25"/>
      <c r="T137" s="25"/>
      <c r="U137" s="25"/>
      <c r="V137" s="25"/>
      <c r="X137" s="369"/>
      <c r="Y137" s="369"/>
      <c r="Z137" s="369"/>
    </row>
    <row r="138" spans="1:28" ht="15" customHeight="1" x14ac:dyDescent="0.2">
      <c r="A138" s="16"/>
      <c r="H138" s="13"/>
      <c r="I138" s="13"/>
      <c r="J138" s="13"/>
      <c r="X138" s="369"/>
      <c r="Y138" s="369"/>
      <c r="Z138" s="369"/>
    </row>
    <row r="139" spans="1:28" ht="26.25" customHeight="1" x14ac:dyDescent="0.2">
      <c r="A139" s="30"/>
      <c r="B139" s="1688" t="s">
        <v>208</v>
      </c>
      <c r="C139" s="1688"/>
      <c r="D139" s="1688"/>
      <c r="E139" s="1660"/>
      <c r="H139" s="13"/>
      <c r="I139" s="13"/>
      <c r="J139" s="13"/>
      <c r="X139" s="369"/>
      <c r="Y139" s="369"/>
      <c r="Z139" s="369"/>
    </row>
    <row r="140" spans="1:28" x14ac:dyDescent="0.2">
      <c r="A140" s="16"/>
      <c r="H140" s="13"/>
      <c r="I140" s="13"/>
      <c r="J140" s="13"/>
      <c r="X140" s="369"/>
      <c r="Y140" s="369"/>
      <c r="Z140" s="369"/>
    </row>
    <row r="141" spans="1:28" ht="15" customHeight="1" x14ac:dyDescent="0.2">
      <c r="A141" s="16"/>
      <c r="B141" s="809" t="s">
        <v>24</v>
      </c>
      <c r="C141" s="650" t="s">
        <v>3</v>
      </c>
      <c r="D141" s="813" t="s">
        <v>119</v>
      </c>
      <c r="F141" s="13"/>
      <c r="H141" s="13"/>
      <c r="I141" s="13"/>
      <c r="L141" s="24"/>
      <c r="M141" s="20"/>
      <c r="P141" s="24"/>
      <c r="V141" s="351"/>
      <c r="W141" s="328"/>
      <c r="Y141" s="351"/>
      <c r="AA141" s="20"/>
      <c r="AB141" s="17"/>
    </row>
    <row r="142" spans="1:28" ht="30" customHeight="1" x14ac:dyDescent="0.25">
      <c r="A142" s="16"/>
      <c r="B142" s="676" t="s">
        <v>26</v>
      </c>
      <c r="C142" s="659">
        <f t="shared" ref="C142:D144" si="8">X144</f>
        <v>504</v>
      </c>
      <c r="D142" s="669">
        <f t="shared" si="8"/>
        <v>5611169455.54</v>
      </c>
      <c r="F142" s="13"/>
      <c r="H142" s="13"/>
      <c r="I142" s="13"/>
      <c r="L142" s="24"/>
      <c r="M142" s="20"/>
      <c r="P142" s="24"/>
      <c r="V142" s="351"/>
      <c r="W142" s="615" t="s">
        <v>25</v>
      </c>
      <c r="X142" s="615" t="s">
        <v>349</v>
      </c>
      <c r="Y142" s="615" t="s">
        <v>49</v>
      </c>
      <c r="AA142" s="20"/>
    </row>
    <row r="143" spans="1:28" ht="30" customHeight="1" x14ac:dyDescent="0.25">
      <c r="A143" s="16"/>
      <c r="B143" s="676" t="s">
        <v>544</v>
      </c>
      <c r="C143" s="659">
        <f t="shared" si="8"/>
        <v>12</v>
      </c>
      <c r="D143" s="669">
        <f t="shared" si="8"/>
        <v>141761718.34999999</v>
      </c>
      <c r="F143" s="13"/>
      <c r="H143" s="13"/>
      <c r="I143" s="13"/>
      <c r="L143" s="24"/>
      <c r="M143" s="20"/>
      <c r="O143" s="6"/>
      <c r="P143" s="24"/>
      <c r="V143" s="351"/>
      <c r="W143" s="710" t="s">
        <v>25</v>
      </c>
      <c r="X143" s="710" t="s">
        <v>349</v>
      </c>
      <c r="Y143" s="710" t="s">
        <v>49</v>
      </c>
      <c r="AA143" s="20"/>
    </row>
    <row r="144" spans="1:28" ht="30" customHeight="1" x14ac:dyDescent="0.25">
      <c r="A144" s="16"/>
      <c r="B144" s="676" t="s">
        <v>27</v>
      </c>
      <c r="C144" s="659">
        <f t="shared" si="8"/>
        <v>329</v>
      </c>
      <c r="D144" s="669">
        <f t="shared" si="8"/>
        <v>3494839324.8600001</v>
      </c>
      <c r="F144" s="13"/>
      <c r="H144" s="13"/>
      <c r="I144" s="13"/>
      <c r="L144" s="24"/>
      <c r="M144" s="20"/>
      <c r="O144" s="24"/>
      <c r="P144" s="18"/>
      <c r="Q144" s="18"/>
      <c r="R144" s="18"/>
      <c r="S144" s="18"/>
      <c r="T144" s="18"/>
      <c r="U144" s="18"/>
      <c r="V144" s="354"/>
      <c r="W144" s="616" t="s">
        <v>118</v>
      </c>
      <c r="X144">
        <v>504</v>
      </c>
      <c r="Y144" s="778">
        <v>5611169455.54</v>
      </c>
      <c r="AA144" s="20"/>
    </row>
    <row r="145" spans="1:28" ht="30" customHeight="1" x14ac:dyDescent="0.25">
      <c r="A145" s="16"/>
      <c r="B145" s="676" t="s">
        <v>210</v>
      </c>
      <c r="C145" s="659">
        <v>0</v>
      </c>
      <c r="D145" s="669">
        <v>0</v>
      </c>
      <c r="F145" s="13"/>
      <c r="H145" s="13"/>
      <c r="I145" s="13"/>
      <c r="L145" s="24"/>
      <c r="M145" s="20"/>
      <c r="O145" s="135"/>
      <c r="P145" s="18"/>
      <c r="Q145" s="18"/>
      <c r="R145" s="18"/>
      <c r="S145" s="18"/>
      <c r="T145" s="18"/>
      <c r="U145" s="18"/>
      <c r="V145" s="354"/>
      <c r="W145" s="616" t="s">
        <v>517</v>
      </c>
      <c r="X145" s="779">
        <v>12</v>
      </c>
      <c r="Y145" s="780">
        <v>141761718.34999999</v>
      </c>
      <c r="AA145" s="20"/>
      <c r="AB145" s="6"/>
    </row>
    <row r="146" spans="1:28" ht="15" customHeight="1" x14ac:dyDescent="0.2">
      <c r="A146" s="16"/>
      <c r="B146" s="809" t="s">
        <v>6</v>
      </c>
      <c r="C146" s="675">
        <f>SUM(C142:C145)</f>
        <v>845</v>
      </c>
      <c r="D146" s="812">
        <f>SUM(D142:D145)</f>
        <v>9247770498.75</v>
      </c>
      <c r="F146" s="13"/>
      <c r="H146" s="13"/>
      <c r="I146" s="13"/>
      <c r="L146" s="24"/>
      <c r="M146" s="20"/>
      <c r="O146" s="135"/>
      <c r="P146" s="18"/>
      <c r="Q146" s="18"/>
      <c r="R146" s="18"/>
      <c r="S146" s="18"/>
      <c r="T146" s="18"/>
      <c r="U146" s="18"/>
      <c r="V146" s="354"/>
      <c r="W146" s="435" t="s">
        <v>117</v>
      </c>
      <c r="X146" s="781">
        <v>329</v>
      </c>
      <c r="Y146" s="782">
        <v>3494839324.8600001</v>
      </c>
      <c r="AA146" s="20"/>
      <c r="AB146" s="6"/>
    </row>
    <row r="147" spans="1:28" ht="15" customHeight="1" x14ac:dyDescent="0.2">
      <c r="A147" s="16"/>
      <c r="B147" s="994" t="s">
        <v>569</v>
      </c>
      <c r="C147" s="677"/>
      <c r="D147" s="677"/>
      <c r="E147" s="678"/>
      <c r="H147" s="13"/>
      <c r="I147" s="13"/>
      <c r="J147" s="13"/>
      <c r="W147" s="433" t="s">
        <v>6</v>
      </c>
      <c r="X147" s="436">
        <f>SUM(X144:X146)</f>
        <v>845</v>
      </c>
      <c r="Y147" s="437">
        <f>SUM(Y144:Y146)</f>
        <v>9247770498.75</v>
      </c>
      <c r="AB147" s="6"/>
    </row>
    <row r="148" spans="1:28" ht="15" customHeight="1" x14ac:dyDescent="0.2">
      <c r="A148" s="16"/>
      <c r="B148" s="1723" t="s">
        <v>209</v>
      </c>
      <c r="C148" s="1723"/>
      <c r="D148" s="1723"/>
      <c r="E148" s="1979"/>
      <c r="H148" s="13"/>
      <c r="I148" s="13"/>
      <c r="J148" s="13"/>
      <c r="Z148" s="351"/>
    </row>
    <row r="149" spans="1:28" ht="29.1" customHeight="1" x14ac:dyDescent="0.2">
      <c r="A149" s="16"/>
      <c r="B149" s="1723"/>
      <c r="C149" s="1723"/>
      <c r="D149" s="1723"/>
      <c r="E149" s="1979"/>
      <c r="G149" s="138"/>
      <c r="H149" s="13"/>
      <c r="I149" s="13"/>
      <c r="J149" s="13"/>
      <c r="W149" s="362"/>
      <c r="AA149" s="333"/>
    </row>
    <row r="150" spans="1:28" ht="18" customHeight="1" x14ac:dyDescent="0.2">
      <c r="A150" s="16"/>
      <c r="B150" s="1723"/>
      <c r="C150" s="1723"/>
      <c r="D150" s="1723"/>
      <c r="E150" s="1979"/>
      <c r="H150" s="13"/>
      <c r="I150" s="13"/>
      <c r="J150" s="13"/>
    </row>
    <row r="151" spans="1:28" ht="18" customHeight="1" x14ac:dyDescent="0.2">
      <c r="A151" s="16"/>
      <c r="E151" s="851"/>
      <c r="H151" s="13"/>
      <c r="I151" s="13"/>
      <c r="J151" s="13"/>
    </row>
    <row r="152" spans="1:28" ht="18" customHeight="1" x14ac:dyDescent="0.2">
      <c r="A152" s="16"/>
      <c r="B152" s="852"/>
      <c r="C152" s="853"/>
      <c r="D152" s="853"/>
      <c r="E152" s="665"/>
      <c r="I152" s="139"/>
      <c r="J152" s="137"/>
    </row>
    <row r="153" spans="1:28" ht="18" customHeight="1" x14ac:dyDescent="0.2">
      <c r="A153" s="16"/>
      <c r="B153" s="852"/>
      <c r="C153" s="676"/>
      <c r="D153" s="676"/>
      <c r="E153" s="665"/>
      <c r="I153" s="139"/>
      <c r="J153" s="137"/>
    </row>
    <row r="154" spans="1:28" ht="18" customHeight="1" x14ac:dyDescent="0.2">
      <c r="A154" s="16"/>
      <c r="B154" s="852"/>
      <c r="C154" s="676"/>
      <c r="D154" s="676"/>
      <c r="E154" s="665"/>
      <c r="I154" s="139"/>
      <c r="J154" s="137"/>
    </row>
    <row r="155" spans="1:28" ht="18" customHeight="1" x14ac:dyDescent="0.2">
      <c r="A155" s="16"/>
      <c r="B155" s="1688" t="s">
        <v>291</v>
      </c>
      <c r="C155" s="1688"/>
      <c r="D155" s="1688"/>
      <c r="E155" s="1660"/>
      <c r="I155" s="139"/>
      <c r="J155" s="13"/>
    </row>
    <row r="156" spans="1:28" ht="26.25" customHeight="1" x14ac:dyDescent="0.2">
      <c r="A156" s="30"/>
      <c r="J156" s="13"/>
      <c r="W156" s="370"/>
      <c r="X156" s="371"/>
      <c r="Y156" s="372"/>
      <c r="Z156" s="351"/>
    </row>
    <row r="157" spans="1:28" ht="15" customHeight="1" x14ac:dyDescent="0.2">
      <c r="A157" s="16"/>
      <c r="E157" s="854"/>
      <c r="J157" s="13"/>
      <c r="W157" s="370"/>
      <c r="X157" s="466" t="s">
        <v>67</v>
      </c>
      <c r="Y157" s="467" t="s">
        <v>68</v>
      </c>
      <c r="Z157" s="468" t="s">
        <v>49</v>
      </c>
    </row>
    <row r="158" spans="1:28" ht="15" customHeight="1" x14ac:dyDescent="0.2">
      <c r="A158" s="30"/>
      <c r="B158" s="855" t="s">
        <v>160</v>
      </c>
      <c r="C158" s="856" t="s">
        <v>3</v>
      </c>
      <c r="D158" s="803" t="s">
        <v>119</v>
      </c>
      <c r="G158" s="20"/>
      <c r="H158" s="20"/>
      <c r="I158" s="13"/>
      <c r="L158" s="24"/>
      <c r="M158" s="20"/>
      <c r="P158" s="24"/>
      <c r="V158" s="354">
        <f>+C159/C163</f>
        <v>0.55384615384615388</v>
      </c>
      <c r="W158" s="543" t="s">
        <v>354</v>
      </c>
      <c r="X158">
        <v>468</v>
      </c>
      <c r="Y158">
        <v>4835626171.8500004</v>
      </c>
      <c r="AA158" s="20"/>
    </row>
    <row r="159" spans="1:28" ht="30" customHeight="1" x14ac:dyDescent="0.2">
      <c r="A159" s="16"/>
      <c r="B159" s="857" t="s">
        <v>156</v>
      </c>
      <c r="C159" s="659">
        <v>468</v>
      </c>
      <c r="D159" s="669">
        <v>4835626171.8500004</v>
      </c>
      <c r="G159" s="20"/>
      <c r="H159" s="20"/>
      <c r="I159" s="13"/>
      <c r="L159" s="24"/>
      <c r="M159" s="20"/>
      <c r="P159" s="24"/>
      <c r="V159" s="354">
        <f>+C160/C163</f>
        <v>0.3881656804733728</v>
      </c>
      <c r="W159" s="543" t="s">
        <v>355</v>
      </c>
      <c r="X159">
        <v>328</v>
      </c>
      <c r="Y159">
        <v>3750702178.2999992</v>
      </c>
      <c r="AA159" s="20"/>
    </row>
    <row r="160" spans="1:28" s="44" customFormat="1" ht="30" customHeight="1" x14ac:dyDescent="0.2">
      <c r="A160" s="41"/>
      <c r="B160" s="857" t="s">
        <v>157</v>
      </c>
      <c r="C160" s="659">
        <v>328</v>
      </c>
      <c r="D160" s="669">
        <v>3750702178.2999992</v>
      </c>
      <c r="E160" s="659"/>
      <c r="L160" s="51"/>
      <c r="P160" s="51"/>
      <c r="Q160" s="51"/>
      <c r="R160" s="51"/>
      <c r="S160" s="51"/>
      <c r="T160" s="51"/>
      <c r="U160" s="51"/>
      <c r="V160" s="354">
        <f>+C161/C163</f>
        <v>5.7988165680473373E-2</v>
      </c>
      <c r="W160" s="543" t="s">
        <v>356</v>
      </c>
      <c r="X160">
        <v>49</v>
      </c>
      <c r="Y160">
        <v>661442148.60000002</v>
      </c>
      <c r="Z160" s="321"/>
      <c r="AA160" s="20"/>
      <c r="AB160" s="20"/>
    </row>
    <row r="161" spans="1:33" s="44" customFormat="1" ht="30" customHeight="1" x14ac:dyDescent="0.2">
      <c r="A161" s="41"/>
      <c r="B161" s="857" t="s">
        <v>155</v>
      </c>
      <c r="C161" s="659">
        <v>49</v>
      </c>
      <c r="D161" s="669">
        <v>661442148.60000002</v>
      </c>
      <c r="E161" s="659"/>
      <c r="L161" s="51"/>
      <c r="P161" s="51"/>
      <c r="Q161" s="51"/>
      <c r="R161" s="51"/>
      <c r="S161" s="51"/>
      <c r="T161" s="51"/>
      <c r="U161" s="51"/>
      <c r="V161" s="354">
        <f>+C162/C163</f>
        <v>0</v>
      </c>
      <c r="W161" s="375" t="s">
        <v>211</v>
      </c>
      <c r="X161" s="474">
        <v>0</v>
      </c>
      <c r="Y161" s="377">
        <v>0</v>
      </c>
      <c r="Z161" s="321"/>
      <c r="AA161" s="20"/>
      <c r="AB161" s="20"/>
      <c r="AC161" s="20"/>
    </row>
    <row r="162" spans="1:33" s="44" customFormat="1" ht="30" customHeight="1" x14ac:dyDescent="0.2">
      <c r="A162" s="41"/>
      <c r="B162" s="857" t="s">
        <v>211</v>
      </c>
      <c r="C162" s="659">
        <f>+X161</f>
        <v>0</v>
      </c>
      <c r="D162" s="669">
        <f>Y161</f>
        <v>0</v>
      </c>
      <c r="E162" s="659"/>
      <c r="L162" s="51"/>
      <c r="P162" s="51"/>
      <c r="Q162" s="51"/>
      <c r="R162" s="51"/>
      <c r="S162" s="51"/>
      <c r="T162" s="51"/>
      <c r="U162" s="51"/>
      <c r="V162" s="376">
        <f>SUM(V158:V161)</f>
        <v>1</v>
      </c>
      <c r="W162" s="471" t="s">
        <v>6</v>
      </c>
      <c r="X162" s="472">
        <f>SUM(X158:X161)</f>
        <v>845</v>
      </c>
      <c r="Y162" s="473">
        <f>SUM(Y158:Y161)</f>
        <v>9247770498.75</v>
      </c>
      <c r="Z162" s="321"/>
      <c r="AA162" s="20"/>
      <c r="AB162" s="20"/>
      <c r="AC162" s="20"/>
    </row>
    <row r="163" spans="1:33" s="44" customFormat="1" ht="15" customHeight="1" x14ac:dyDescent="0.2">
      <c r="A163" s="41"/>
      <c r="B163" s="858" t="s">
        <v>6</v>
      </c>
      <c r="C163" s="859">
        <f>SUM(C159:C162)</f>
        <v>845</v>
      </c>
      <c r="D163" s="812">
        <f>SUM(D159:D162)</f>
        <v>9247770498.75</v>
      </c>
      <c r="E163" s="659"/>
      <c r="L163" s="51"/>
      <c r="P163" s="173"/>
      <c r="Q163" s="173"/>
      <c r="R163" s="173"/>
      <c r="S163" s="173"/>
      <c r="T163" s="173"/>
      <c r="U163" s="173"/>
      <c r="V163" s="377">
        <f>+D163-D303</f>
        <v>9247769986.7929993</v>
      </c>
      <c r="W163" s="469"/>
      <c r="X163" s="470"/>
      <c r="Y163" s="465"/>
      <c r="Z163" s="321"/>
      <c r="AA163" s="20"/>
      <c r="AB163" s="20"/>
      <c r="AC163" s="20"/>
    </row>
    <row r="164" spans="1:33" ht="15" customHeight="1" x14ac:dyDescent="0.2">
      <c r="A164" s="16"/>
      <c r="C164" s="860"/>
      <c r="D164" s="860"/>
      <c r="E164" s="860"/>
      <c r="F164" s="104"/>
      <c r="G164" s="20"/>
      <c r="H164" s="20"/>
      <c r="J164" s="13"/>
      <c r="X164" s="371"/>
      <c r="Y164" s="372"/>
      <c r="Z164" s="351"/>
    </row>
    <row r="165" spans="1:33" ht="15" customHeight="1" x14ac:dyDescent="0.2">
      <c r="A165" s="16"/>
      <c r="B165" s="860"/>
      <c r="C165" s="860"/>
      <c r="D165" s="860"/>
      <c r="E165" s="860"/>
      <c r="F165" s="104"/>
      <c r="G165" s="20"/>
      <c r="H165" s="20"/>
      <c r="J165" s="13"/>
      <c r="W165" s="370"/>
      <c r="X165" s="371"/>
      <c r="Y165" s="372"/>
      <c r="Z165" s="351"/>
    </row>
    <row r="166" spans="1:33" s="460" customFormat="1" ht="25.5" customHeight="1" x14ac:dyDescent="0.2">
      <c r="A166" s="458"/>
      <c r="B166" s="1722" t="s">
        <v>568</v>
      </c>
      <c r="C166" s="1722"/>
      <c r="D166" s="1722"/>
      <c r="E166" s="1722"/>
      <c r="F166" s="459"/>
      <c r="G166" s="459"/>
      <c r="H166" s="459"/>
      <c r="I166" s="459"/>
      <c r="J166" s="459"/>
      <c r="M166" s="461"/>
      <c r="Q166" s="461"/>
      <c r="R166" s="461"/>
      <c r="S166" s="461"/>
      <c r="T166" s="461"/>
      <c r="U166" s="461"/>
      <c r="V166" s="461"/>
      <c r="W166" s="462"/>
      <c r="X166" s="456"/>
      <c r="Y166" s="456"/>
      <c r="Z166" s="456"/>
      <c r="AA166" s="456"/>
    </row>
    <row r="167" spans="1:33" s="13" customFormat="1" ht="54" customHeight="1" x14ac:dyDescent="0.2">
      <c r="A167" s="453"/>
      <c r="B167" s="1722" t="s">
        <v>209</v>
      </c>
      <c r="C167" s="1722"/>
      <c r="D167" s="1722"/>
      <c r="E167" s="1722"/>
      <c r="F167" s="350"/>
      <c r="G167" s="350"/>
      <c r="H167" s="350"/>
      <c r="I167" s="350"/>
      <c r="J167" s="350"/>
      <c r="K167" s="350"/>
      <c r="L167" s="350"/>
      <c r="M167" s="481"/>
      <c r="Q167" s="454"/>
      <c r="R167" s="454"/>
      <c r="S167" s="454"/>
      <c r="T167" s="454"/>
      <c r="U167" s="454"/>
      <c r="V167" s="454"/>
      <c r="W167" s="455"/>
      <c r="X167" s="457"/>
      <c r="Y167" s="457"/>
      <c r="Z167" s="464"/>
      <c r="AA167" s="457"/>
    </row>
    <row r="168" spans="1:33" ht="23.25" customHeight="1" x14ac:dyDescent="0.2">
      <c r="A168" s="16"/>
      <c r="B168" s="860"/>
      <c r="C168" s="860"/>
      <c r="D168" s="860"/>
      <c r="E168" s="860"/>
      <c r="F168" s="463"/>
      <c r="G168" s="104"/>
      <c r="H168" s="350"/>
      <c r="I168" s="350"/>
      <c r="J168" s="350"/>
      <c r="K168" s="350"/>
      <c r="L168" s="350"/>
      <c r="M168" s="481"/>
      <c r="W168" s="370"/>
      <c r="X168" s="345"/>
      <c r="Y168" s="345"/>
      <c r="Z168" s="378"/>
    </row>
    <row r="169" spans="1:33" ht="26.25" customHeight="1" x14ac:dyDescent="0.2">
      <c r="A169" s="30"/>
      <c r="B169" s="1688" t="s">
        <v>292</v>
      </c>
      <c r="C169" s="1688"/>
      <c r="D169" s="1688"/>
      <c r="E169" s="1660"/>
      <c r="J169" s="15"/>
      <c r="W169" s="370"/>
      <c r="X169" s="379"/>
      <c r="Y169" s="379"/>
      <c r="Z169" s="379"/>
    </row>
    <row r="170" spans="1:33" ht="15" customHeight="1" x14ac:dyDescent="0.2">
      <c r="A170" s="16"/>
      <c r="E170" s="854"/>
      <c r="J170" s="15"/>
      <c r="W170" s="370"/>
      <c r="X170" s="379"/>
      <c r="Y170" s="379"/>
      <c r="Z170" s="379"/>
    </row>
    <row r="171" spans="1:33" ht="32.25" customHeight="1" x14ac:dyDescent="0.2">
      <c r="A171" s="16"/>
      <c r="B171" s="475" t="s">
        <v>186</v>
      </c>
      <c r="C171" s="1720" t="s">
        <v>156</v>
      </c>
      <c r="D171" s="1721"/>
      <c r="E171" s="1685" t="s">
        <v>157</v>
      </c>
      <c r="F171" s="1686"/>
      <c r="G171" s="1685" t="s">
        <v>155</v>
      </c>
      <c r="H171" s="1686"/>
      <c r="I171" s="1685" t="s">
        <v>159</v>
      </c>
      <c r="J171" s="1686"/>
      <c r="K171" s="1685" t="s">
        <v>6</v>
      </c>
      <c r="L171" s="1686"/>
      <c r="M171" s="34"/>
      <c r="W171" s="380"/>
      <c r="X171" s="1712"/>
      <c r="Y171" s="1712"/>
      <c r="Z171" s="1712"/>
      <c r="AA171" s="1712"/>
      <c r="AB171" s="1710"/>
      <c r="AC171" s="1710"/>
      <c r="AD171" s="1710"/>
      <c r="AE171" s="1710"/>
      <c r="AF171" s="1711"/>
      <c r="AG171" s="1711"/>
    </row>
    <row r="172" spans="1:33" ht="15" customHeight="1" x14ac:dyDescent="0.2">
      <c r="A172" s="16"/>
      <c r="B172" s="861" t="s">
        <v>19</v>
      </c>
      <c r="C172" s="861" t="s">
        <v>68</v>
      </c>
      <c r="D172" s="862" t="s">
        <v>49</v>
      </c>
      <c r="E172" s="861" t="s">
        <v>68</v>
      </c>
      <c r="F172" s="477" t="s">
        <v>49</v>
      </c>
      <c r="G172" s="476" t="s">
        <v>68</v>
      </c>
      <c r="H172" s="477" t="s">
        <v>49</v>
      </c>
      <c r="I172" s="476" t="s">
        <v>68</v>
      </c>
      <c r="J172" s="477" t="s">
        <v>49</v>
      </c>
      <c r="K172" s="478" t="s">
        <v>68</v>
      </c>
      <c r="L172" s="482" t="s">
        <v>49</v>
      </c>
      <c r="M172" s="20"/>
      <c r="P172" s="24"/>
      <c r="V172" s="381"/>
      <c r="W172" s="381"/>
      <c r="X172" s="382"/>
      <c r="Y172" s="381"/>
      <c r="Z172" s="382"/>
      <c r="AA172" s="230"/>
      <c r="AB172" s="231"/>
      <c r="AC172" s="230"/>
      <c r="AD172" s="231"/>
      <c r="AE172" s="232"/>
      <c r="AF172" s="233"/>
    </row>
    <row r="173" spans="1:33" s="34" customFormat="1" ht="31.5" customHeight="1" x14ac:dyDescent="0.2">
      <c r="A173" s="49"/>
      <c r="B173" s="863" t="s">
        <v>187</v>
      </c>
      <c r="C173" s="864">
        <v>16</v>
      </c>
      <c r="D173" s="865">
        <v>220.62338283000005</v>
      </c>
      <c r="E173" s="866">
        <v>29</v>
      </c>
      <c r="F173" s="283">
        <v>332.31846514</v>
      </c>
      <c r="G173" s="282">
        <v>13</v>
      </c>
      <c r="H173" s="283">
        <v>119.73399999999999</v>
      </c>
      <c r="I173" s="282">
        <v>0</v>
      </c>
      <c r="J173" s="284">
        <v>0</v>
      </c>
      <c r="K173" s="282">
        <v>58</v>
      </c>
      <c r="L173" s="283">
        <v>672.67584797000006</v>
      </c>
      <c r="P173" s="141"/>
      <c r="Q173" s="141"/>
      <c r="R173" s="141"/>
      <c r="S173" s="141"/>
      <c r="T173" s="141"/>
      <c r="U173" s="141"/>
      <c r="V173" s="383"/>
      <c r="W173" s="384"/>
      <c r="X173" s="385"/>
      <c r="Y173" s="384"/>
      <c r="Z173" s="385"/>
      <c r="AA173" s="234"/>
      <c r="AB173" s="235"/>
      <c r="AC173" s="234"/>
      <c r="AD173" s="236"/>
      <c r="AE173" s="236"/>
      <c r="AF173" s="118"/>
      <c r="AG173" s="118"/>
    </row>
    <row r="174" spans="1:33" s="34" customFormat="1" ht="30" customHeight="1" x14ac:dyDescent="0.2">
      <c r="A174" s="49"/>
      <c r="B174" s="863" t="s">
        <v>188</v>
      </c>
      <c r="C174" s="864">
        <v>108</v>
      </c>
      <c r="D174" s="865">
        <v>1469.5833157</v>
      </c>
      <c r="E174" s="866">
        <v>63</v>
      </c>
      <c r="F174" s="283">
        <v>1162.0663719200002</v>
      </c>
      <c r="G174" s="282">
        <v>8</v>
      </c>
      <c r="H174" s="283">
        <v>191.19064220000001</v>
      </c>
      <c r="I174" s="282">
        <v>0</v>
      </c>
      <c r="J174" s="284">
        <v>0</v>
      </c>
      <c r="K174" s="282">
        <v>179</v>
      </c>
      <c r="L174" s="283">
        <v>2822.8403298200001</v>
      </c>
      <c r="P174" s="141"/>
      <c r="Q174" s="141"/>
      <c r="R174" s="141"/>
      <c r="S174" s="141"/>
      <c r="T174" s="141"/>
      <c r="U174" s="141"/>
      <c r="V174" s="383"/>
      <c r="W174" s="384"/>
      <c r="X174" s="385"/>
      <c r="Y174" s="384"/>
      <c r="Z174" s="385"/>
      <c r="AA174" s="234"/>
      <c r="AB174" s="235"/>
      <c r="AC174" s="234"/>
      <c r="AD174" s="236"/>
      <c r="AE174" s="236"/>
      <c r="AF174" s="118"/>
      <c r="AG174" s="118"/>
    </row>
    <row r="175" spans="1:33" s="34" customFormat="1" ht="45" x14ac:dyDescent="0.2">
      <c r="A175" s="49"/>
      <c r="B175" s="863" t="s">
        <v>314</v>
      </c>
      <c r="C175" s="864">
        <v>0</v>
      </c>
      <c r="D175" s="865">
        <v>0</v>
      </c>
      <c r="E175" s="866">
        <v>0</v>
      </c>
      <c r="F175" s="283">
        <v>0</v>
      </c>
      <c r="G175" s="282">
        <v>0</v>
      </c>
      <c r="H175" s="283">
        <v>0</v>
      </c>
      <c r="I175" s="282">
        <v>0</v>
      </c>
      <c r="J175" s="284">
        <v>0</v>
      </c>
      <c r="K175" s="282">
        <v>0</v>
      </c>
      <c r="L175" s="283">
        <v>0</v>
      </c>
      <c r="N175" s="208"/>
      <c r="P175" s="141"/>
      <c r="Q175" s="141"/>
      <c r="R175" s="141"/>
      <c r="S175" s="141"/>
      <c r="T175" s="141"/>
      <c r="U175" s="141"/>
      <c r="V175" s="383"/>
      <c r="W175" s="384"/>
      <c r="X175" s="385"/>
      <c r="Y175" s="384"/>
      <c r="Z175" s="385"/>
      <c r="AA175" s="234"/>
      <c r="AB175" s="235"/>
      <c r="AC175" s="234"/>
      <c r="AD175" s="236"/>
      <c r="AE175" s="236"/>
      <c r="AF175" s="118"/>
      <c r="AG175" s="118"/>
    </row>
    <row r="176" spans="1:33" s="34" customFormat="1" x14ac:dyDescent="0.2">
      <c r="A176" s="49"/>
      <c r="B176" s="863" t="s">
        <v>189</v>
      </c>
      <c r="C176" s="864">
        <v>37</v>
      </c>
      <c r="D176" s="865">
        <v>299.30147332000001</v>
      </c>
      <c r="E176" s="866">
        <v>26</v>
      </c>
      <c r="F176" s="283">
        <v>260.45134123999998</v>
      </c>
      <c r="G176" s="282">
        <v>1</v>
      </c>
      <c r="H176" s="283">
        <v>17.452891000000001</v>
      </c>
      <c r="I176" s="282">
        <v>0</v>
      </c>
      <c r="J176" s="284">
        <v>0</v>
      </c>
      <c r="K176" s="282">
        <v>64</v>
      </c>
      <c r="L176" s="283">
        <v>577.20570555999996</v>
      </c>
      <c r="P176" s="141"/>
      <c r="Q176" s="141"/>
      <c r="R176" s="141"/>
      <c r="S176" s="141"/>
      <c r="T176" s="141"/>
      <c r="U176" s="141"/>
      <c r="V176" s="383"/>
      <c r="W176" s="384"/>
      <c r="X176" s="385"/>
      <c r="Y176" s="384"/>
      <c r="Z176" s="385"/>
      <c r="AA176" s="234"/>
      <c r="AB176" s="235"/>
      <c r="AC176" s="234"/>
      <c r="AD176" s="236"/>
      <c r="AE176" s="236"/>
      <c r="AF176" s="118"/>
      <c r="AG176" s="118"/>
    </row>
    <row r="177" spans="1:17" s="34" customFormat="1" ht="22.5" customHeight="1" x14ac:dyDescent="0.2">
      <c r="A177" s="49"/>
      <c r="B177" s="863" t="s">
        <v>190</v>
      </c>
      <c r="C177" s="864">
        <v>294</v>
      </c>
      <c r="D177" s="865">
        <v>2701.473</v>
      </c>
      <c r="E177" s="866">
        <v>203</v>
      </c>
      <c r="F177" s="283">
        <v>1915.585</v>
      </c>
      <c r="G177" s="282">
        <v>27</v>
      </c>
      <c r="H177" s="283">
        <v>333.06461539999998</v>
      </c>
      <c r="I177" s="282">
        <v>0</v>
      </c>
      <c r="J177" s="284">
        <v>0</v>
      </c>
      <c r="K177" s="282">
        <v>524</v>
      </c>
      <c r="L177" s="283">
        <v>4950.1226153999996</v>
      </c>
      <c r="P177" s="141"/>
      <c r="Q177" s="141"/>
    </row>
    <row r="178" spans="1:17" s="34" customFormat="1" ht="30" x14ac:dyDescent="0.2">
      <c r="A178" s="49"/>
      <c r="B178" s="863" t="s">
        <v>191</v>
      </c>
      <c r="C178" s="864">
        <v>5</v>
      </c>
      <c r="D178" s="865">
        <v>52.987000000000002</v>
      </c>
      <c r="E178" s="866">
        <v>1</v>
      </c>
      <c r="F178" s="283">
        <v>9.26</v>
      </c>
      <c r="G178" s="282">
        <v>0</v>
      </c>
      <c r="H178" s="283">
        <v>0</v>
      </c>
      <c r="I178" s="282">
        <v>0</v>
      </c>
      <c r="J178" s="284">
        <v>0</v>
      </c>
      <c r="K178" s="282">
        <v>6</v>
      </c>
      <c r="L178" s="283">
        <v>62.247</v>
      </c>
      <c r="N178" s="208"/>
      <c r="P178" s="141"/>
      <c r="Q178" s="141"/>
    </row>
    <row r="179" spans="1:17" s="34" customFormat="1" ht="30" x14ac:dyDescent="0.2">
      <c r="A179" s="49"/>
      <c r="B179" s="863" t="s">
        <v>192</v>
      </c>
      <c r="C179" s="864">
        <v>8</v>
      </c>
      <c r="D179" s="865">
        <v>91.658000000000001</v>
      </c>
      <c r="E179" s="864">
        <v>6</v>
      </c>
      <c r="F179" s="283">
        <v>71.021000000000001</v>
      </c>
      <c r="G179" s="282">
        <v>0</v>
      </c>
      <c r="H179" s="281">
        <v>0</v>
      </c>
      <c r="I179" s="282">
        <v>0</v>
      </c>
      <c r="J179" s="284">
        <v>0</v>
      </c>
      <c r="K179" s="282">
        <v>14</v>
      </c>
      <c r="L179" s="283">
        <v>162.679</v>
      </c>
      <c r="N179" s="208"/>
      <c r="P179" s="141"/>
      <c r="Q179" s="141"/>
    </row>
    <row r="180" spans="1:17" s="34" customFormat="1" ht="30" x14ac:dyDescent="0.2">
      <c r="A180" s="49"/>
      <c r="B180" s="863" t="s">
        <v>358</v>
      </c>
      <c r="C180" s="867">
        <v>0</v>
      </c>
      <c r="D180" s="868">
        <v>0</v>
      </c>
      <c r="E180" s="867">
        <v>0</v>
      </c>
      <c r="F180" s="283">
        <v>0</v>
      </c>
      <c r="G180" s="282">
        <v>0</v>
      </c>
      <c r="H180" s="314">
        <v>0</v>
      </c>
      <c r="I180" s="282">
        <v>0</v>
      </c>
      <c r="J180" s="284">
        <v>0</v>
      </c>
      <c r="K180" s="282">
        <v>0</v>
      </c>
      <c r="L180" s="283">
        <v>0</v>
      </c>
      <c r="N180" s="208"/>
      <c r="P180" s="141"/>
      <c r="Q180" s="141"/>
    </row>
    <row r="181" spans="1:17" s="34" customFormat="1" ht="21" customHeight="1" x14ac:dyDescent="0.2">
      <c r="A181" s="49"/>
      <c r="B181" s="863" t="s">
        <v>315</v>
      </c>
      <c r="C181" s="866">
        <v>0</v>
      </c>
      <c r="D181" s="869">
        <v>0</v>
      </c>
      <c r="E181" s="866">
        <v>0</v>
      </c>
      <c r="F181" s="283">
        <v>0</v>
      </c>
      <c r="G181" s="282">
        <v>0</v>
      </c>
      <c r="H181" s="283">
        <v>0</v>
      </c>
      <c r="I181" s="282">
        <v>0</v>
      </c>
      <c r="J181" s="284">
        <v>0</v>
      </c>
      <c r="K181" s="282">
        <v>0</v>
      </c>
      <c r="L181" s="283">
        <v>0</v>
      </c>
      <c r="P181" s="141"/>
      <c r="Q181" s="141"/>
    </row>
    <row r="182" spans="1:17" s="34" customFormat="1" x14ac:dyDescent="0.2">
      <c r="A182" s="49"/>
      <c r="B182" s="870" t="s">
        <v>509</v>
      </c>
      <c r="C182" s="871">
        <f t="shared" ref="C182:L182" si="9">SUM(C173:C181)</f>
        <v>468</v>
      </c>
      <c r="D182" s="872">
        <f t="shared" si="9"/>
        <v>4835.6261718500009</v>
      </c>
      <c r="E182" s="871">
        <f t="shared" si="9"/>
        <v>328</v>
      </c>
      <c r="F182" s="198">
        <f t="shared" si="9"/>
        <v>3750.7021783000005</v>
      </c>
      <c r="G182" s="197">
        <f t="shared" si="9"/>
        <v>49</v>
      </c>
      <c r="H182" s="198">
        <f t="shared" si="9"/>
        <v>661.4421486</v>
      </c>
      <c r="I182" s="197">
        <f t="shared" si="9"/>
        <v>0</v>
      </c>
      <c r="J182" s="199">
        <f t="shared" si="9"/>
        <v>0</v>
      </c>
      <c r="K182" s="308">
        <f t="shared" si="9"/>
        <v>845</v>
      </c>
      <c r="L182" s="199">
        <f t="shared" si="9"/>
        <v>9247.7704987500001</v>
      </c>
      <c r="P182" s="141"/>
      <c r="Q182" s="141"/>
    </row>
    <row r="183" spans="1:17" x14ac:dyDescent="0.2">
      <c r="A183" s="16"/>
      <c r="C183" s="676"/>
      <c r="D183" s="676"/>
      <c r="E183" s="851"/>
      <c r="I183" s="139"/>
      <c r="J183" s="137"/>
    </row>
    <row r="184" spans="1:17" ht="18" customHeight="1" x14ac:dyDescent="0.2">
      <c r="A184" s="16"/>
      <c r="B184" s="852"/>
      <c r="C184" s="651"/>
      <c r="D184" s="651"/>
      <c r="E184" s="851"/>
      <c r="F184" s="142"/>
      <c r="H184" s="190"/>
      <c r="I184" s="139"/>
      <c r="J184" s="137"/>
      <c r="L184" s="758"/>
    </row>
    <row r="185" spans="1:17" ht="26.25" customHeight="1" x14ac:dyDescent="0.2">
      <c r="A185" s="30"/>
      <c r="B185" s="1692" t="s">
        <v>317</v>
      </c>
      <c r="C185" s="1692"/>
      <c r="D185" s="1692"/>
      <c r="E185" s="1692"/>
      <c r="F185" s="1362" t="s">
        <v>584</v>
      </c>
      <c r="G185" s="1362"/>
      <c r="H185" s="1362"/>
      <c r="I185" s="27"/>
      <c r="J185" s="27"/>
      <c r="K185" s="142"/>
      <c r="L185" s="142"/>
    </row>
    <row r="186" spans="1:17" ht="10.5" customHeight="1" x14ac:dyDescent="0.2">
      <c r="A186" s="30"/>
      <c r="B186" s="666"/>
      <c r="C186" s="667"/>
      <c r="D186" s="667"/>
      <c r="G186" s="27"/>
      <c r="H186" s="31"/>
      <c r="J186" s="48"/>
      <c r="K186" s="142"/>
      <c r="L186" s="142"/>
    </row>
    <row r="187" spans="1:17" ht="25.5" x14ac:dyDescent="0.2">
      <c r="A187" s="16"/>
      <c r="B187" s="873" t="s">
        <v>28</v>
      </c>
      <c r="C187" s="874" t="s">
        <v>3</v>
      </c>
      <c r="D187" s="875" t="s">
        <v>119</v>
      </c>
      <c r="F187" s="313" t="s">
        <v>28</v>
      </c>
      <c r="G187" s="43" t="s">
        <v>279</v>
      </c>
      <c r="H187" s="312" t="s">
        <v>280</v>
      </c>
      <c r="I187" s="48"/>
      <c r="J187" s="200"/>
      <c r="K187" s="142"/>
      <c r="L187" s="24"/>
      <c r="M187" s="20"/>
      <c r="P187" s="24"/>
    </row>
    <row r="188" spans="1:17" ht="20.45" customHeight="1" x14ac:dyDescent="0.2">
      <c r="A188" s="16"/>
      <c r="B188" s="676" t="s">
        <v>69</v>
      </c>
      <c r="C188" s="659">
        <v>0</v>
      </c>
      <c r="D188" s="669">
        <v>0</v>
      </c>
      <c r="F188" s="45" t="s">
        <v>69</v>
      </c>
      <c r="G188" s="44">
        <v>20</v>
      </c>
      <c r="H188" s="44">
        <v>0</v>
      </c>
      <c r="I188" s="48"/>
      <c r="J188" s="142"/>
      <c r="L188" s="24"/>
      <c r="M188" s="20"/>
      <c r="P188" s="24"/>
    </row>
    <row r="189" spans="1:17" ht="21" hidden="1" customHeight="1" x14ac:dyDescent="0.2">
      <c r="A189" s="16"/>
      <c r="B189" s="676" t="s">
        <v>32</v>
      </c>
      <c r="C189" s="659">
        <v>0</v>
      </c>
      <c r="D189" s="669">
        <v>0</v>
      </c>
      <c r="F189" s="45" t="s">
        <v>32</v>
      </c>
      <c r="G189" s="44">
        <v>0</v>
      </c>
      <c r="H189" s="44">
        <v>0</v>
      </c>
      <c r="I189" s="48"/>
      <c r="L189" s="24"/>
      <c r="M189" s="20"/>
      <c r="P189" s="24"/>
    </row>
    <row r="190" spans="1:17" ht="22.5" hidden="1" customHeight="1" x14ac:dyDescent="0.2">
      <c r="A190" s="16"/>
      <c r="B190" s="676" t="s">
        <v>33</v>
      </c>
      <c r="C190" s="659">
        <v>0</v>
      </c>
      <c r="D190" s="669">
        <v>0</v>
      </c>
      <c r="F190" s="45" t="s">
        <v>33</v>
      </c>
      <c r="G190" s="44">
        <v>0</v>
      </c>
      <c r="H190" s="44">
        <v>0</v>
      </c>
      <c r="I190" s="48"/>
      <c r="L190" s="24"/>
      <c r="M190" s="20"/>
      <c r="P190" s="24"/>
    </row>
    <row r="191" spans="1:17" ht="22.5" hidden="1" customHeight="1" x14ac:dyDescent="0.2">
      <c r="A191" s="16"/>
      <c r="B191" s="676" t="s">
        <v>34</v>
      </c>
      <c r="C191" s="659">
        <v>0</v>
      </c>
      <c r="D191" s="669">
        <v>0</v>
      </c>
      <c r="F191" s="45" t="s">
        <v>34</v>
      </c>
      <c r="G191" s="44">
        <v>0</v>
      </c>
      <c r="H191" s="44">
        <v>0</v>
      </c>
      <c r="I191" s="48"/>
      <c r="L191" s="24"/>
      <c r="M191" s="20"/>
      <c r="P191" s="24"/>
    </row>
    <row r="192" spans="1:17" ht="22.5" hidden="1" customHeight="1" x14ac:dyDescent="0.2">
      <c r="A192" s="16"/>
      <c r="B192" s="676" t="s">
        <v>35</v>
      </c>
      <c r="C192" s="659">
        <v>0</v>
      </c>
      <c r="D192" s="669">
        <v>0</v>
      </c>
      <c r="F192" s="45" t="s">
        <v>35</v>
      </c>
      <c r="G192" s="44">
        <v>0</v>
      </c>
      <c r="H192" s="44">
        <v>0</v>
      </c>
      <c r="I192" s="48"/>
      <c r="L192" s="24"/>
      <c r="M192" s="20"/>
      <c r="P192" s="24"/>
    </row>
    <row r="193" spans="1:40" ht="22.5" hidden="1" customHeight="1" x14ac:dyDescent="0.2">
      <c r="A193" s="16"/>
      <c r="B193" s="676" t="s">
        <v>31</v>
      </c>
      <c r="C193" s="659">
        <v>0</v>
      </c>
      <c r="D193" s="669">
        <v>0</v>
      </c>
      <c r="F193" s="45" t="s">
        <v>31</v>
      </c>
      <c r="G193" s="44">
        <v>0</v>
      </c>
      <c r="H193" s="44">
        <v>0</v>
      </c>
      <c r="I193" s="48"/>
      <c r="L193" s="24"/>
      <c r="M193" s="20"/>
      <c r="P193" s="24"/>
      <c r="V193" s="351"/>
      <c r="W193" s="328"/>
      <c r="AA193" s="20"/>
      <c r="AB193" s="17"/>
    </row>
    <row r="194" spans="1:40" ht="22.5" hidden="1" customHeight="1" x14ac:dyDescent="0.2">
      <c r="A194" s="16"/>
      <c r="B194" s="676" t="s">
        <v>36</v>
      </c>
      <c r="C194" s="659">
        <v>0</v>
      </c>
      <c r="D194" s="669">
        <v>0</v>
      </c>
      <c r="F194" s="45" t="s">
        <v>36</v>
      </c>
      <c r="G194" s="44">
        <v>0</v>
      </c>
      <c r="H194" s="44">
        <v>0</v>
      </c>
      <c r="I194" s="48"/>
      <c r="L194" s="24"/>
      <c r="M194" s="20"/>
      <c r="P194" s="24"/>
      <c r="V194" s="351"/>
      <c r="W194" s="328"/>
      <c r="AA194" s="20"/>
      <c r="AB194" s="17"/>
    </row>
    <row r="195" spans="1:40" ht="22.5" hidden="1" customHeight="1" x14ac:dyDescent="0.25">
      <c r="A195" s="16"/>
      <c r="B195" s="676" t="s">
        <v>37</v>
      </c>
      <c r="C195" s="659">
        <v>0</v>
      </c>
      <c r="D195" s="669">
        <v>0</v>
      </c>
      <c r="F195" s="45" t="s">
        <v>37</v>
      </c>
      <c r="G195" s="44">
        <v>0</v>
      </c>
      <c r="H195" s="44">
        <v>0</v>
      </c>
      <c r="I195" s="48"/>
      <c r="L195" s="24"/>
      <c r="M195" s="20"/>
      <c r="P195" s="24"/>
      <c r="V195" s="351"/>
      <c r="W195" s="617"/>
      <c r="X195" s="617"/>
      <c r="Y195" s="617"/>
      <c r="AA195" s="20"/>
      <c r="AB195" s="17"/>
    </row>
    <row r="196" spans="1:40" ht="22.5" hidden="1" customHeight="1" x14ac:dyDescent="0.25">
      <c r="A196" s="16"/>
      <c r="B196" s="676" t="s">
        <v>41</v>
      </c>
      <c r="C196" s="876">
        <v>0</v>
      </c>
      <c r="D196" s="857">
        <v>0</v>
      </c>
      <c r="F196" s="45" t="s">
        <v>41</v>
      </c>
      <c r="G196" s="44">
        <v>0</v>
      </c>
      <c r="H196" s="44">
        <v>0</v>
      </c>
      <c r="I196" s="48"/>
      <c r="L196" s="24"/>
      <c r="M196" s="20"/>
      <c r="P196" s="24"/>
      <c r="V196" s="351"/>
      <c r="W196" s="618"/>
      <c r="X196" s="619"/>
      <c r="Y196" s="619"/>
      <c r="AA196" s="20"/>
      <c r="AB196" s="17"/>
    </row>
    <row r="197" spans="1:40" ht="22.5" hidden="1" customHeight="1" x14ac:dyDescent="0.2">
      <c r="A197" s="16"/>
      <c r="B197" s="676" t="s">
        <v>39</v>
      </c>
      <c r="C197" s="876">
        <v>0</v>
      </c>
      <c r="D197" s="857">
        <v>0</v>
      </c>
      <c r="F197" s="45" t="s">
        <v>39</v>
      </c>
      <c r="G197" s="44">
        <v>0</v>
      </c>
      <c r="H197" s="44">
        <v>0</v>
      </c>
      <c r="I197" s="48"/>
      <c r="J197" s="204"/>
      <c r="L197" s="24"/>
      <c r="M197" s="20"/>
      <c r="P197" s="24"/>
      <c r="V197" s="351"/>
      <c r="W197" s="328"/>
      <c r="AA197" s="20"/>
      <c r="AB197" s="17"/>
    </row>
    <row r="198" spans="1:40" ht="22.5" hidden="1" customHeight="1" x14ac:dyDescent="0.25">
      <c r="A198" s="16"/>
      <c r="B198" s="676" t="s">
        <v>40</v>
      </c>
      <c r="C198" s="876">
        <v>0</v>
      </c>
      <c r="D198" s="857">
        <v>0</v>
      </c>
      <c r="F198" s="45" t="s">
        <v>40</v>
      </c>
      <c r="G198" s="44">
        <v>0</v>
      </c>
      <c r="H198" s="44">
        <v>0</v>
      </c>
      <c r="I198" s="48"/>
      <c r="L198" s="24"/>
      <c r="M198" s="20"/>
      <c r="P198" s="24"/>
      <c r="V198" s="351"/>
      <c r="W198" s="618"/>
      <c r="X198" s="619"/>
      <c r="Y198" s="619"/>
      <c r="AA198" s="20"/>
      <c r="AB198" s="17"/>
    </row>
    <row r="199" spans="1:40" ht="22.5" hidden="1" customHeight="1" x14ac:dyDescent="0.25">
      <c r="A199" s="16"/>
      <c r="B199" s="676" t="s">
        <v>70</v>
      </c>
      <c r="C199" s="876">
        <v>0</v>
      </c>
      <c r="D199" s="857">
        <v>0</v>
      </c>
      <c r="F199" s="45" t="s">
        <v>70</v>
      </c>
      <c r="G199" s="44">
        <v>0</v>
      </c>
      <c r="H199" s="44">
        <v>0</v>
      </c>
      <c r="I199" s="48"/>
      <c r="L199" s="25"/>
      <c r="M199" s="20"/>
      <c r="P199" s="24"/>
      <c r="V199" s="351"/>
      <c r="W199" s="618"/>
      <c r="X199" s="619"/>
      <c r="Y199" s="619"/>
      <c r="AA199" s="20"/>
      <c r="AB199" s="17"/>
    </row>
    <row r="200" spans="1:40" ht="22.5" customHeight="1" x14ac:dyDescent="0.2">
      <c r="A200" s="16"/>
      <c r="B200" s="873" t="s">
        <v>29</v>
      </c>
      <c r="C200" s="648">
        <f>SUM(C188:C199)</f>
        <v>0</v>
      </c>
      <c r="D200" s="877">
        <f>SUM(D188:D199)</f>
        <v>0</v>
      </c>
      <c r="F200" s="313" t="s">
        <v>29</v>
      </c>
      <c r="G200" s="43">
        <f>SUM(G188:G199)</f>
        <v>20</v>
      </c>
      <c r="H200" s="43">
        <f>SUM(H188:H199)</f>
        <v>0</v>
      </c>
      <c r="I200" s="48"/>
      <c r="J200" s="142"/>
      <c r="K200" s="204"/>
      <c r="L200" s="24"/>
      <c r="M200" s="20"/>
      <c r="P200" s="24"/>
      <c r="V200" s="351"/>
      <c r="W200" s="328"/>
      <c r="AA200" s="20"/>
      <c r="AB200" s="17"/>
    </row>
    <row r="201" spans="1:40" ht="18" customHeight="1" x14ac:dyDescent="0.2">
      <c r="A201" s="16"/>
      <c r="H201" s="48"/>
      <c r="I201" s="48"/>
      <c r="J201" s="48"/>
      <c r="AC201" s="17"/>
    </row>
    <row r="202" spans="1:40" ht="18" customHeight="1" x14ac:dyDescent="0.2">
      <c r="A202" s="16"/>
      <c r="H202" s="48"/>
      <c r="I202" s="48"/>
      <c r="J202" s="48"/>
      <c r="AC202" s="17"/>
    </row>
    <row r="203" spans="1:40" ht="18" customHeight="1" x14ac:dyDescent="0.2">
      <c r="A203" s="16"/>
      <c r="B203" s="852"/>
      <c r="C203" s="676"/>
      <c r="D203" s="676"/>
      <c r="E203" s="851"/>
      <c r="H203" s="48"/>
      <c r="I203" s="48"/>
      <c r="J203" s="48"/>
      <c r="AC203" s="17"/>
    </row>
    <row r="204" spans="1:40" ht="18" customHeight="1" x14ac:dyDescent="0.2">
      <c r="A204" s="16"/>
      <c r="B204" s="852"/>
      <c r="C204" s="676"/>
      <c r="D204" s="676"/>
      <c r="E204" s="851"/>
      <c r="H204" s="48"/>
      <c r="I204" s="48"/>
      <c r="J204" s="48"/>
      <c r="AC204" s="17"/>
    </row>
    <row r="205" spans="1:40" ht="26.25" customHeight="1" x14ac:dyDescent="0.2">
      <c r="A205" s="30"/>
      <c r="B205" s="1713" t="s">
        <v>396</v>
      </c>
      <c r="C205" s="1713"/>
      <c r="D205" s="1713"/>
      <c r="E205" s="1713"/>
      <c r="J205" s="48"/>
      <c r="K205" s="135"/>
      <c r="L205" s="204"/>
      <c r="AC205" s="17"/>
    </row>
    <row r="206" spans="1:40" ht="18" customHeight="1" x14ac:dyDescent="0.2">
      <c r="A206" s="30"/>
      <c r="B206" s="666"/>
      <c r="C206" s="659"/>
      <c r="D206" s="659"/>
      <c r="E206" s="878"/>
      <c r="J206" s="19"/>
      <c r="X206" s="386"/>
    </row>
    <row r="207" spans="1:40" ht="15" customHeight="1" x14ac:dyDescent="0.2">
      <c r="A207" s="16"/>
      <c r="B207" s="878"/>
      <c r="C207" s="1697" t="s">
        <v>197</v>
      </c>
      <c r="D207" s="1698"/>
      <c r="E207" s="1716" t="s">
        <v>197</v>
      </c>
      <c r="F207" s="1717"/>
      <c r="G207" s="1701"/>
      <c r="H207" s="1702"/>
      <c r="K207" s="1716" t="s">
        <v>194</v>
      </c>
      <c r="L207" s="1717"/>
      <c r="M207" s="1716" t="s">
        <v>194</v>
      </c>
      <c r="N207" s="1717"/>
      <c r="P207" s="24"/>
      <c r="Q207" s="20"/>
      <c r="X207" s="387"/>
    </row>
    <row r="208" spans="1:40" ht="25.5" customHeight="1" x14ac:dyDescent="0.2">
      <c r="A208" s="16"/>
      <c r="B208" s="879"/>
      <c r="C208" s="1695" t="s">
        <v>1124</v>
      </c>
      <c r="D208" s="1696"/>
      <c r="E208" s="1714" t="s">
        <v>1021</v>
      </c>
      <c r="F208" s="1715"/>
      <c r="G208" s="1699" t="s">
        <v>403</v>
      </c>
      <c r="H208" s="1700"/>
      <c r="I208" s="142"/>
      <c r="K208" s="1695" t="s">
        <v>1124</v>
      </c>
      <c r="L208" s="1696"/>
      <c r="M208" s="1714" t="s">
        <v>1021</v>
      </c>
      <c r="N208" s="1715"/>
      <c r="O208" s="1718" t="s">
        <v>403</v>
      </c>
      <c r="P208" s="1719"/>
      <c r="X208" s="337"/>
      <c r="Y208" s="595"/>
      <c r="Z208" s="595"/>
      <c r="AA208" s="595"/>
      <c r="AB208" s="596"/>
      <c r="AC208" s="597"/>
      <c r="AD208" s="597"/>
      <c r="AE208" s="597"/>
      <c r="AG208" s="328"/>
      <c r="AH208" s="1708" t="s">
        <v>197</v>
      </c>
      <c r="AI208" s="1708"/>
      <c r="AJ208" s="1708"/>
      <c r="AL208" s="1708" t="s">
        <v>194</v>
      </c>
      <c r="AM208" s="1708"/>
      <c r="AN208" s="1708"/>
    </row>
    <row r="209" spans="1:40" ht="15" customHeight="1" x14ac:dyDescent="0.2">
      <c r="A209" s="16"/>
      <c r="B209" s="880" t="s">
        <v>193</v>
      </c>
      <c r="C209" s="881" t="s">
        <v>68</v>
      </c>
      <c r="D209" s="882" t="s">
        <v>195</v>
      </c>
      <c r="E209" s="882" t="s">
        <v>68</v>
      </c>
      <c r="F209" s="40" t="s">
        <v>195</v>
      </c>
      <c r="G209" s="546" t="s">
        <v>1125</v>
      </c>
      <c r="H209" s="325" t="s">
        <v>1126</v>
      </c>
      <c r="I209" s="142"/>
      <c r="J209" s="158" t="s">
        <v>193</v>
      </c>
      <c r="K209" s="325" t="s">
        <v>68</v>
      </c>
      <c r="L209" s="325" t="s">
        <v>195</v>
      </c>
      <c r="M209" s="325" t="s">
        <v>68</v>
      </c>
      <c r="N209" s="325" t="s">
        <v>195</v>
      </c>
      <c r="O209" s="546" t="s">
        <v>1125</v>
      </c>
      <c r="P209" s="325" t="s">
        <v>1126</v>
      </c>
      <c r="V209" s="351"/>
      <c r="W209" s="598"/>
      <c r="X209" s="599"/>
      <c r="Y209" s="599"/>
      <c r="Z209" s="599"/>
      <c r="AA209" s="596"/>
      <c r="AB209" s="600"/>
      <c r="AC209" s="600"/>
      <c r="AD209" s="600"/>
      <c r="AF209" s="388" t="s">
        <v>368</v>
      </c>
      <c r="AG209" s="497" t="s">
        <v>68</v>
      </c>
      <c r="AH209" s="389" t="s">
        <v>49</v>
      </c>
      <c r="AI209" s="389" t="s">
        <v>195</v>
      </c>
      <c r="AK209" s="497" t="s">
        <v>68</v>
      </c>
      <c r="AL209" s="389" t="s">
        <v>49</v>
      </c>
      <c r="AM209" s="389" t="s">
        <v>195</v>
      </c>
    </row>
    <row r="210" spans="1:40" ht="15" customHeight="1" x14ac:dyDescent="0.2">
      <c r="A210" s="16"/>
      <c r="B210" s="883" t="s">
        <v>176</v>
      </c>
      <c r="C210" s="987">
        <v>54</v>
      </c>
      <c r="D210" s="311">
        <v>9.4806851851851857</v>
      </c>
      <c r="E210" s="1003">
        <v>1</v>
      </c>
      <c r="F210" s="311">
        <v>8.4600000000000009</v>
      </c>
      <c r="G210" s="140">
        <f>C210-E210</f>
        <v>53</v>
      </c>
      <c r="H210" s="646">
        <f>D210-F210</f>
        <v>1.0206851851851848</v>
      </c>
      <c r="I210" s="142"/>
      <c r="J210" s="159" t="s">
        <v>176</v>
      </c>
      <c r="K210" s="987">
        <v>711</v>
      </c>
      <c r="L210" s="311">
        <v>9.146426160337553</v>
      </c>
      <c r="M210" s="987">
        <v>766</v>
      </c>
      <c r="N210" s="311">
        <v>8.3800000000000008</v>
      </c>
      <c r="O210" s="140">
        <f>K210-M210</f>
        <v>-55</v>
      </c>
      <c r="P210" s="311">
        <f>L210-N210</f>
        <v>0.76642616033755218</v>
      </c>
      <c r="V210" s="351"/>
      <c r="W210" s="601"/>
      <c r="X210" s="602"/>
      <c r="Y210" s="603"/>
      <c r="Z210" s="603"/>
      <c r="AA210" s="596"/>
      <c r="AB210" s="604"/>
      <c r="AC210" s="605"/>
      <c r="AD210" s="605"/>
      <c r="AF210" s="498" t="s">
        <v>176</v>
      </c>
      <c r="AG210" s="391">
        <v>3200</v>
      </c>
      <c r="AH210" s="373">
        <v>21514.3410817</v>
      </c>
      <c r="AI210" s="373">
        <f>+AH210/AG210</f>
        <v>6.7232315880312505</v>
      </c>
      <c r="AK210" s="391">
        <v>2970</v>
      </c>
      <c r="AL210" s="373">
        <v>19460.86</v>
      </c>
      <c r="AM210" s="373">
        <f>+AL210/AK210</f>
        <v>6.5524781144781148</v>
      </c>
    </row>
    <row r="211" spans="1:40" ht="15" customHeight="1" x14ac:dyDescent="0.2">
      <c r="A211" s="16"/>
      <c r="B211" s="883" t="s">
        <v>196</v>
      </c>
      <c r="C211" s="987">
        <v>96</v>
      </c>
      <c r="D211" s="311">
        <v>19.422888816458336</v>
      </c>
      <c r="E211" s="1003">
        <v>88</v>
      </c>
      <c r="F211" s="311">
        <v>18.52</v>
      </c>
      <c r="G211" s="140">
        <f>C211-E211</f>
        <v>8</v>
      </c>
      <c r="H211" s="646">
        <f>D211-F211</f>
        <v>0.90288881645833641</v>
      </c>
      <c r="I211" s="142"/>
      <c r="J211" s="159" t="s">
        <v>196</v>
      </c>
      <c r="K211" s="987">
        <v>134</v>
      </c>
      <c r="L211" s="311">
        <v>20.482548498134332</v>
      </c>
      <c r="M211" s="987">
        <v>181</v>
      </c>
      <c r="N211" s="311">
        <v>29.41</v>
      </c>
      <c r="O211" s="640">
        <f>K211-M211</f>
        <v>-47</v>
      </c>
      <c r="P211" s="311">
        <f>L211-N211</f>
        <v>-8.9274515018656686</v>
      </c>
      <c r="V211" s="351"/>
      <c r="W211" s="601"/>
      <c r="X211" s="602"/>
      <c r="Y211" s="603"/>
      <c r="Z211" s="603"/>
      <c r="AA211" s="596"/>
      <c r="AB211" s="604"/>
      <c r="AC211" s="605"/>
      <c r="AD211" s="605"/>
      <c r="AF211" s="390" t="s">
        <v>196</v>
      </c>
      <c r="AG211" s="391">
        <v>613</v>
      </c>
      <c r="AH211" s="373">
        <v>11387.261850180001</v>
      </c>
      <c r="AI211" s="373">
        <f>+AH211/AG211</f>
        <v>18.576283605513868</v>
      </c>
      <c r="AK211" s="391">
        <v>698</v>
      </c>
      <c r="AL211" s="373">
        <v>14183.69741406</v>
      </c>
      <c r="AM211" s="373">
        <f>+AL211/AK211</f>
        <v>20.320483401232092</v>
      </c>
    </row>
    <row r="212" spans="1:40" ht="15" customHeight="1" x14ac:dyDescent="0.2">
      <c r="A212" s="16"/>
      <c r="B212" s="884" t="s">
        <v>6</v>
      </c>
      <c r="C212" s="229">
        <f>SUM(C210:C211)</f>
        <v>150</v>
      </c>
      <c r="D212" s="885"/>
      <c r="E212" s="1004">
        <f>SUM(E210:E211)</f>
        <v>89</v>
      </c>
      <c r="F212" s="13"/>
      <c r="G212" s="4"/>
      <c r="J212" s="46" t="s">
        <v>6</v>
      </c>
      <c r="K212" s="229">
        <f>SUM(K210:K211)</f>
        <v>845</v>
      </c>
      <c r="L212" s="24"/>
      <c r="M212" s="229">
        <f>SUM(M210:M211)</f>
        <v>947</v>
      </c>
      <c r="O212" s="725"/>
      <c r="P212" s="24"/>
      <c r="Q212" s="20"/>
      <c r="X212" s="606"/>
      <c r="Y212" s="607"/>
      <c r="Z212" s="608"/>
      <c r="AA212" s="337"/>
      <c r="AB212" s="596"/>
      <c r="AC212" s="609"/>
      <c r="AD212" s="610"/>
      <c r="AE212" s="596"/>
      <c r="AG212" s="392" t="s">
        <v>6</v>
      </c>
      <c r="AH212" s="393">
        <f>SUM(AG210:AG211)</f>
        <v>3813</v>
      </c>
      <c r="AI212" s="394"/>
      <c r="AJ212" s="328"/>
      <c r="AL212" s="393">
        <f>SUM(AK210:AK211)</f>
        <v>3668</v>
      </c>
      <c r="AM212" s="394"/>
      <c r="AN212" s="328"/>
    </row>
    <row r="213" spans="1:40" x14ac:dyDescent="0.2">
      <c r="A213" s="16"/>
      <c r="B213" s="886"/>
      <c r="C213" s="885"/>
      <c r="D213" s="885"/>
      <c r="E213" s="851"/>
      <c r="F213" s="299"/>
      <c r="G213" s="964"/>
      <c r="I213" s="299"/>
      <c r="J213" s="11"/>
      <c r="K213" s="299"/>
      <c r="L213" s="304"/>
      <c r="X213" s="337"/>
      <c r="Y213" s="337"/>
      <c r="Z213" s="337"/>
      <c r="AA213" s="337"/>
      <c r="AB213" s="596"/>
      <c r="AC213" s="611"/>
      <c r="AD213" s="612"/>
      <c r="AE213" s="596"/>
    </row>
    <row r="214" spans="1:40" ht="18" customHeight="1" x14ac:dyDescent="0.2">
      <c r="A214" s="16"/>
      <c r="B214" s="852"/>
      <c r="C214" s="676"/>
      <c r="D214" s="937"/>
      <c r="E214" s="887"/>
      <c r="I214" s="549"/>
      <c r="J214" s="137"/>
      <c r="K214" s="23"/>
      <c r="L214" s="23"/>
      <c r="N214" s="23"/>
      <c r="O214" s="23"/>
      <c r="P214" s="549"/>
      <c r="X214" s="337"/>
      <c r="Y214" s="337"/>
      <c r="Z214" s="337"/>
      <c r="AA214" s="337"/>
      <c r="AB214" s="596"/>
      <c r="AC214" s="611"/>
      <c r="AD214" s="612"/>
      <c r="AE214" s="596"/>
    </row>
    <row r="215" spans="1:40" ht="27.75" customHeight="1" x14ac:dyDescent="0.2">
      <c r="A215" s="30"/>
      <c r="B215" s="1692" t="s">
        <v>214</v>
      </c>
      <c r="C215" s="1692"/>
      <c r="D215" s="1692"/>
      <c r="E215" s="1692"/>
      <c r="H215" s="13"/>
      <c r="I215" s="13"/>
      <c r="J215" s="13"/>
      <c r="L215" s="139"/>
      <c r="Q215" s="4"/>
      <c r="R215" s="4"/>
      <c r="S215" s="4"/>
      <c r="T215" s="4"/>
      <c r="U215" s="4"/>
      <c r="V215" s="4"/>
      <c r="Y215" s="395"/>
      <c r="Z215" s="396"/>
      <c r="AA215" s="372"/>
      <c r="AB215" s="19"/>
      <c r="AC215" s="23"/>
      <c r="AD215" s="19"/>
      <c r="AE215" s="23"/>
      <c r="AF215" s="23"/>
    </row>
    <row r="216" spans="1:40" ht="15" customHeight="1" x14ac:dyDescent="0.2">
      <c r="A216" s="16"/>
      <c r="H216" s="13"/>
      <c r="I216" s="13"/>
      <c r="J216" s="13"/>
      <c r="L216" s="23"/>
      <c r="P216" s="4"/>
      <c r="W216" s="334"/>
      <c r="Y216" s="395"/>
      <c r="Z216" s="396"/>
      <c r="AA216" s="372"/>
      <c r="AB216" s="19"/>
      <c r="AC216" s="23"/>
      <c r="AD216" s="19"/>
      <c r="AE216" s="23"/>
      <c r="AF216" s="23"/>
    </row>
    <row r="217" spans="1:40" ht="15" customHeight="1" x14ac:dyDescent="0.2">
      <c r="A217" s="16"/>
      <c r="B217" s="873" t="s">
        <v>28</v>
      </c>
      <c r="C217" s="881" t="s">
        <v>3</v>
      </c>
      <c r="D217" s="888" t="s">
        <v>119</v>
      </c>
      <c r="F217" s="13"/>
      <c r="H217" s="13"/>
      <c r="I217" s="13"/>
      <c r="L217" s="24"/>
      <c r="M217" s="20"/>
      <c r="P217" s="24"/>
      <c r="V217" s="351"/>
      <c r="W217" s="328"/>
      <c r="X217" s="395"/>
      <c r="AA217" s="19"/>
      <c r="AB217" s="17"/>
      <c r="AC217" s="142"/>
    </row>
    <row r="218" spans="1:40" ht="21" customHeight="1" x14ac:dyDescent="0.2">
      <c r="A218" s="16"/>
      <c r="B218" s="676" t="s">
        <v>69</v>
      </c>
      <c r="C218" s="876">
        <v>845</v>
      </c>
      <c r="D218" s="669">
        <v>9247.7704987500001</v>
      </c>
      <c r="F218" s="13"/>
      <c r="H218" s="13"/>
      <c r="I218" s="13"/>
      <c r="L218" s="24"/>
      <c r="M218" s="20"/>
      <c r="P218" s="23"/>
      <c r="Q218" s="23"/>
      <c r="R218" s="23"/>
      <c r="S218" s="23"/>
      <c r="T218" s="23"/>
      <c r="U218" s="23"/>
      <c r="V218" s="351"/>
      <c r="W218" s="328"/>
      <c r="X218" s="372"/>
      <c r="Y218" s="371"/>
      <c r="Z218" s="399"/>
      <c r="AA218" s="23"/>
      <c r="AB218" s="23"/>
      <c r="AC218" s="23"/>
      <c r="AD218" s="23"/>
      <c r="AE218" s="160"/>
    </row>
    <row r="219" spans="1:40" ht="21" hidden="1" customHeight="1" x14ac:dyDescent="0.2">
      <c r="A219" s="16"/>
      <c r="B219" s="676" t="s">
        <v>32</v>
      </c>
      <c r="C219" s="876">
        <v>0</v>
      </c>
      <c r="D219" s="669">
        <v>0</v>
      </c>
      <c r="F219" s="13"/>
      <c r="H219" s="13"/>
      <c r="I219" s="13"/>
      <c r="L219" s="24"/>
      <c r="M219" s="20"/>
      <c r="P219" s="4"/>
      <c r="Q219" s="4"/>
      <c r="R219" s="4"/>
      <c r="S219" s="4"/>
      <c r="T219" s="4"/>
      <c r="U219" s="4"/>
      <c r="V219" s="400"/>
      <c r="W219" s="328"/>
      <c r="X219" s="372">
        <v>1421</v>
      </c>
      <c r="Y219" s="371">
        <v>12252.63411767688</v>
      </c>
      <c r="Z219" s="399"/>
      <c r="AA219" s="23"/>
      <c r="AB219" s="23"/>
      <c r="AC219" s="23"/>
      <c r="AD219" s="23"/>
      <c r="AE219" s="161"/>
      <c r="AH219" s="1709"/>
      <c r="AI219" s="1709"/>
    </row>
    <row r="220" spans="1:40" ht="21" hidden="1" customHeight="1" x14ac:dyDescent="0.2">
      <c r="A220" s="16"/>
      <c r="B220" s="676" t="s">
        <v>33</v>
      </c>
      <c r="C220" s="876">
        <v>0</v>
      </c>
      <c r="D220" s="669">
        <v>0</v>
      </c>
      <c r="F220" s="13"/>
      <c r="H220" s="13"/>
      <c r="I220" s="13"/>
      <c r="L220" s="1286"/>
      <c r="M220" s="20"/>
      <c r="O220" s="4"/>
      <c r="P220" s="23"/>
      <c r="Q220" s="23"/>
      <c r="R220" s="23"/>
      <c r="S220" s="23"/>
      <c r="T220" s="23"/>
      <c r="U220" s="23"/>
      <c r="V220" s="401"/>
      <c r="W220" s="328"/>
      <c r="X220" s="372">
        <v>1041</v>
      </c>
      <c r="Y220" s="371">
        <v>8292.7401420099995</v>
      </c>
      <c r="Z220" s="372"/>
      <c r="AA220" s="19"/>
      <c r="AB220" s="23"/>
      <c r="AC220" s="23"/>
      <c r="AD220" s="23"/>
      <c r="AE220" s="298"/>
      <c r="AH220" s="143"/>
      <c r="AI220" s="143"/>
    </row>
    <row r="221" spans="1:40" ht="21" hidden="1" customHeight="1" x14ac:dyDescent="0.2">
      <c r="A221" s="16"/>
      <c r="B221" s="676" t="s">
        <v>34</v>
      </c>
      <c r="C221" s="876">
        <v>0</v>
      </c>
      <c r="D221" s="669">
        <v>0</v>
      </c>
      <c r="F221" s="13"/>
      <c r="H221" s="13"/>
      <c r="I221" s="13"/>
      <c r="L221" s="24"/>
      <c r="M221" s="20"/>
      <c r="P221" s="23"/>
      <c r="Q221" s="23"/>
      <c r="R221" s="23"/>
      <c r="S221" s="23"/>
      <c r="T221" s="23"/>
      <c r="U221" s="23"/>
      <c r="V221" s="351"/>
      <c r="W221" s="328"/>
      <c r="X221" s="372">
        <v>770</v>
      </c>
      <c r="Y221" s="371">
        <v>6038.1425611800005</v>
      </c>
      <c r="Z221" s="399"/>
      <c r="AA221" s="23"/>
      <c r="AB221" s="23"/>
      <c r="AC221" s="23"/>
      <c r="AD221" s="23"/>
      <c r="AE221" s="160"/>
    </row>
    <row r="222" spans="1:40" ht="21" hidden="1" customHeight="1" x14ac:dyDescent="0.2">
      <c r="A222" s="16"/>
      <c r="B222" s="676" t="s">
        <v>35</v>
      </c>
      <c r="C222" s="876">
        <v>0</v>
      </c>
      <c r="D222" s="669">
        <v>0</v>
      </c>
      <c r="F222" s="13"/>
      <c r="H222" s="13"/>
      <c r="I222" s="13"/>
      <c r="L222" s="24"/>
      <c r="M222" s="20"/>
      <c r="P222" s="4"/>
      <c r="Q222" s="4"/>
      <c r="R222" s="4"/>
      <c r="S222" s="4"/>
      <c r="T222" s="4"/>
      <c r="U222" s="4"/>
      <c r="V222" s="400"/>
      <c r="W222" s="328"/>
      <c r="X222" s="372">
        <v>1043</v>
      </c>
      <c r="Y222" s="371">
        <v>10247.784376600001</v>
      </c>
      <c r="Z222" s="399"/>
      <c r="AA222" s="23"/>
      <c r="AB222" s="23"/>
      <c r="AC222" s="23"/>
      <c r="AD222" s="23"/>
      <c r="AE222" s="161"/>
      <c r="AH222" s="1709"/>
      <c r="AI222" s="1709"/>
    </row>
    <row r="223" spans="1:40" ht="21" hidden="1" customHeight="1" x14ac:dyDescent="0.2">
      <c r="A223" s="16"/>
      <c r="B223" s="676" t="s">
        <v>31</v>
      </c>
      <c r="C223" s="876">
        <v>0</v>
      </c>
      <c r="D223" s="669">
        <v>0</v>
      </c>
      <c r="F223" s="13"/>
      <c r="H223" s="13"/>
      <c r="I223" s="13"/>
      <c r="L223" s="24"/>
      <c r="M223" s="20"/>
      <c r="O223" s="4"/>
      <c r="P223" s="23"/>
      <c r="Q223" s="23"/>
      <c r="R223" s="23"/>
      <c r="S223" s="23"/>
      <c r="T223" s="23"/>
      <c r="U223" s="23"/>
      <c r="V223" s="401"/>
      <c r="W223" s="328"/>
      <c r="X223" s="372">
        <v>1349</v>
      </c>
      <c r="Y223" s="371">
        <v>13272.00041705</v>
      </c>
      <c r="Z223" s="372"/>
      <c r="AA223" s="19"/>
      <c r="AB223" s="23"/>
      <c r="AC223" s="23"/>
      <c r="AD223" s="23"/>
      <c r="AE223" s="298"/>
      <c r="AH223" s="143"/>
      <c r="AI223" s="143"/>
    </row>
    <row r="224" spans="1:40" ht="21" hidden="1" customHeight="1" x14ac:dyDescent="0.2">
      <c r="A224" s="16"/>
      <c r="B224" s="676" t="s">
        <v>36</v>
      </c>
      <c r="C224" s="876">
        <v>0</v>
      </c>
      <c r="D224" s="669">
        <v>0</v>
      </c>
      <c r="F224" s="13"/>
      <c r="H224" s="13"/>
      <c r="I224" s="13"/>
      <c r="L224" s="24"/>
      <c r="M224" s="20"/>
      <c r="P224" s="23"/>
      <c r="Q224" s="23"/>
      <c r="R224" s="23"/>
      <c r="S224" s="23"/>
      <c r="T224" s="23"/>
      <c r="U224" s="23"/>
      <c r="V224" s="351"/>
      <c r="W224" s="328"/>
      <c r="X224" s="372">
        <v>1296</v>
      </c>
      <c r="Y224" s="371">
        <v>12990.21725528</v>
      </c>
      <c r="Z224" s="399"/>
      <c r="AA224" s="23"/>
      <c r="AB224" s="23"/>
      <c r="AC224" s="23"/>
      <c r="AD224" s="23"/>
      <c r="AE224" s="160"/>
    </row>
    <row r="225" spans="1:35" ht="21" hidden="1" customHeight="1" x14ac:dyDescent="0.2">
      <c r="A225" s="16"/>
      <c r="B225" s="676" t="s">
        <v>37</v>
      </c>
      <c r="C225" s="876">
        <v>0</v>
      </c>
      <c r="D225" s="669">
        <v>0</v>
      </c>
      <c r="F225" s="13"/>
      <c r="H225" s="13"/>
      <c r="I225" s="13"/>
      <c r="L225" s="24"/>
      <c r="M225" s="20"/>
      <c r="P225" s="4"/>
      <c r="Q225" s="4"/>
      <c r="R225" s="4"/>
      <c r="S225" s="4"/>
      <c r="T225" s="4"/>
      <c r="U225" s="4"/>
      <c r="V225" s="400"/>
      <c r="W225" s="328"/>
      <c r="X225" s="372">
        <v>1345</v>
      </c>
      <c r="Y225" s="371">
        <v>11734.405629929999</v>
      </c>
      <c r="Z225" s="399"/>
      <c r="AA225" s="23"/>
      <c r="AB225" s="23"/>
      <c r="AC225" s="23"/>
      <c r="AD225" s="23"/>
      <c r="AE225" s="161"/>
      <c r="AH225" s="1709"/>
      <c r="AI225" s="1709"/>
    </row>
    <row r="226" spans="1:35" ht="21" hidden="1" customHeight="1" x14ac:dyDescent="0.2">
      <c r="A226" s="16"/>
      <c r="B226" s="676" t="s">
        <v>41</v>
      </c>
      <c r="C226" s="876">
        <v>0</v>
      </c>
      <c r="D226" s="669">
        <v>0</v>
      </c>
      <c r="F226" s="13"/>
      <c r="H226" s="13"/>
      <c r="I226" s="13"/>
      <c r="L226" s="24"/>
      <c r="M226" s="20"/>
      <c r="O226" s="4"/>
      <c r="P226" s="23"/>
      <c r="Q226" s="23"/>
      <c r="R226" s="23"/>
      <c r="S226" s="23"/>
      <c r="T226" s="23"/>
      <c r="U226" s="23"/>
      <c r="V226" s="401"/>
      <c r="W226" s="328"/>
      <c r="X226" s="397"/>
      <c r="Y226" s="396"/>
      <c r="Z226" s="372"/>
      <c r="AA226" s="19"/>
      <c r="AB226" s="23"/>
      <c r="AC226" s="23"/>
      <c r="AD226" s="23"/>
      <c r="AE226" s="298"/>
      <c r="AH226" s="143"/>
      <c r="AI226" s="143"/>
    </row>
    <row r="227" spans="1:35" ht="21" hidden="1" customHeight="1" x14ac:dyDescent="0.2">
      <c r="A227" s="16"/>
      <c r="B227" s="676" t="s">
        <v>39</v>
      </c>
      <c r="C227" s="876">
        <v>0</v>
      </c>
      <c r="D227" s="669">
        <v>0</v>
      </c>
      <c r="F227" s="13"/>
      <c r="H227" s="13"/>
      <c r="I227" s="13"/>
      <c r="L227" s="24"/>
      <c r="M227" s="20"/>
      <c r="P227" s="23"/>
      <c r="Q227" s="23"/>
      <c r="R227" s="23"/>
      <c r="S227" s="23"/>
      <c r="T227" s="23"/>
      <c r="U227" s="23"/>
      <c r="V227" s="351"/>
      <c r="W227" s="328"/>
      <c r="X227" s="397"/>
      <c r="Y227" s="398"/>
      <c r="Z227" s="399"/>
      <c r="AA227" s="23"/>
      <c r="AB227" s="23"/>
      <c r="AC227" s="23"/>
      <c r="AD227" s="23"/>
      <c r="AE227" s="160"/>
    </row>
    <row r="228" spans="1:35" ht="21" hidden="1" customHeight="1" x14ac:dyDescent="0.2">
      <c r="A228" s="16"/>
      <c r="B228" s="676" t="s">
        <v>40</v>
      </c>
      <c r="C228" s="876">
        <v>0</v>
      </c>
      <c r="D228" s="669">
        <v>0</v>
      </c>
      <c r="F228" s="13"/>
      <c r="H228" s="13"/>
      <c r="I228" s="13"/>
      <c r="L228" s="24"/>
      <c r="M228" s="20"/>
      <c r="P228" s="4"/>
      <c r="Q228" s="4"/>
      <c r="R228" s="4"/>
      <c r="S228" s="4"/>
      <c r="T228" s="4"/>
      <c r="U228" s="4"/>
      <c r="V228" s="400"/>
      <c r="W228" s="328"/>
      <c r="X228" s="397"/>
      <c r="Y228" s="398"/>
      <c r="Z228" s="399"/>
      <c r="AA228" s="23"/>
      <c r="AB228" s="23"/>
      <c r="AC228" s="23"/>
      <c r="AD228" s="23"/>
      <c r="AE228" s="161"/>
      <c r="AH228" s="1709"/>
      <c r="AI228" s="1709"/>
    </row>
    <row r="229" spans="1:35" ht="21" hidden="1" customHeight="1" x14ac:dyDescent="0.2">
      <c r="A229" s="16"/>
      <c r="B229" s="676" t="s">
        <v>70</v>
      </c>
      <c r="C229" s="876">
        <v>0</v>
      </c>
      <c r="D229" s="669">
        <v>0</v>
      </c>
      <c r="F229" s="13"/>
      <c r="H229" s="13"/>
      <c r="I229" s="13"/>
      <c r="L229" s="24"/>
      <c r="M229" s="20"/>
      <c r="O229" s="4"/>
      <c r="P229" s="23"/>
      <c r="Q229" s="23"/>
      <c r="R229" s="23"/>
      <c r="S229" s="23"/>
      <c r="T229" s="23"/>
      <c r="U229" s="23"/>
      <c r="V229" s="401"/>
      <c r="W229" s="328"/>
      <c r="X229" s="397"/>
      <c r="Y229" s="396"/>
      <c r="Z229" s="372"/>
      <c r="AA229" s="19"/>
      <c r="AB229" s="23"/>
      <c r="AC229" s="23"/>
      <c r="AD229" s="23"/>
      <c r="AE229" s="298"/>
      <c r="AH229" s="143"/>
      <c r="AI229" s="143"/>
    </row>
    <row r="230" spans="1:35" ht="15" customHeight="1" x14ac:dyDescent="0.2">
      <c r="A230" s="16"/>
      <c r="B230" s="889" t="s">
        <v>29</v>
      </c>
      <c r="C230" s="890">
        <f>SUM(C218:C229)</f>
        <v>845</v>
      </c>
      <c r="D230" s="891">
        <f>D218+D219+D220+D221+D222+D223+D224+D225+D226+D227+D228+D229</f>
        <v>9247.7704987500001</v>
      </c>
      <c r="F230" s="13"/>
      <c r="H230" s="13"/>
      <c r="I230" s="13"/>
      <c r="L230" s="24"/>
      <c r="M230" s="20"/>
      <c r="P230" s="119"/>
      <c r="Q230" s="119"/>
      <c r="R230" s="119"/>
      <c r="S230" s="119"/>
      <c r="T230" s="119"/>
      <c r="U230" s="119"/>
      <c r="V230" s="372"/>
      <c r="W230" s="371"/>
      <c r="X230" s="397"/>
      <c r="Y230" s="396"/>
      <c r="Z230" s="372"/>
      <c r="AA230" s="19"/>
      <c r="AB230" s="23"/>
      <c r="AC230" s="23"/>
      <c r="AD230" s="23"/>
      <c r="AH230" s="23"/>
      <c r="AI230" s="19"/>
    </row>
    <row r="231" spans="1:35" ht="15" customHeight="1" x14ac:dyDescent="0.2">
      <c r="A231" s="16"/>
      <c r="C231" s="679"/>
      <c r="D231" s="679"/>
      <c r="F231" s="13"/>
      <c r="H231" s="13"/>
      <c r="I231" s="13"/>
      <c r="J231" s="13"/>
      <c r="X231" s="371"/>
      <c r="Y231" s="397"/>
      <c r="Z231" s="398"/>
      <c r="AA231" s="399"/>
      <c r="AC231" s="23"/>
      <c r="AD231" s="23"/>
      <c r="AE231" s="23"/>
      <c r="AI231" s="23"/>
    </row>
    <row r="232" spans="1:35" ht="15" customHeight="1" x14ac:dyDescent="0.2">
      <c r="A232" s="16"/>
      <c r="F232" s="13"/>
      <c r="H232" s="13"/>
      <c r="I232" s="13"/>
      <c r="J232" s="13"/>
      <c r="X232" s="371"/>
      <c r="Y232" s="402"/>
      <c r="Z232" s="402"/>
      <c r="AA232" s="403"/>
      <c r="AC232" s="23"/>
      <c r="AD232" s="23"/>
      <c r="AE232" s="19"/>
      <c r="AI232" s="23"/>
    </row>
    <row r="233" spans="1:35" ht="15" customHeight="1" x14ac:dyDescent="0.2">
      <c r="A233" s="16"/>
      <c r="E233" s="892"/>
      <c r="F233" s="13"/>
      <c r="H233" s="13"/>
      <c r="I233" s="13"/>
      <c r="J233" s="13"/>
      <c r="X233" s="371"/>
      <c r="AC233" s="23"/>
      <c r="AD233" s="23"/>
      <c r="AE233" s="19"/>
      <c r="AI233" s="23"/>
    </row>
    <row r="234" spans="1:35" ht="15" customHeight="1" x14ac:dyDescent="0.2">
      <c r="A234" s="16"/>
      <c r="C234" s="679"/>
      <c r="D234" s="679"/>
      <c r="F234" s="13"/>
      <c r="H234" s="13"/>
      <c r="I234" s="13"/>
      <c r="J234" s="13"/>
      <c r="X234" s="371"/>
      <c r="Y234" s="402"/>
      <c r="Z234" s="402"/>
      <c r="AA234" s="403"/>
      <c r="AC234" s="23"/>
      <c r="AD234" s="23"/>
      <c r="AE234" s="19"/>
      <c r="AI234" s="23"/>
    </row>
    <row r="235" spans="1:35" ht="15" customHeight="1" x14ac:dyDescent="0.2">
      <c r="A235" s="16"/>
      <c r="F235" s="13"/>
      <c r="H235" s="13"/>
      <c r="I235" s="13"/>
      <c r="J235" s="13"/>
      <c r="X235" s="371"/>
      <c r="Y235" s="402"/>
      <c r="Z235" s="402"/>
      <c r="AA235" s="403"/>
      <c r="AC235" s="23"/>
      <c r="AD235" s="23"/>
      <c r="AE235" s="19"/>
      <c r="AI235" s="23"/>
    </row>
    <row r="236" spans="1:35" ht="15" customHeight="1" x14ac:dyDescent="0.2">
      <c r="A236" s="16"/>
      <c r="F236" s="13"/>
      <c r="H236" s="13"/>
      <c r="I236" s="13"/>
      <c r="J236" s="13"/>
      <c r="X236" s="371"/>
      <c r="Y236" s="402"/>
      <c r="Z236" s="402"/>
      <c r="AA236" s="403"/>
      <c r="AC236" s="23"/>
      <c r="AD236" s="23"/>
      <c r="AE236" s="19"/>
      <c r="AI236" s="23"/>
    </row>
    <row r="237" spans="1:35" ht="15" customHeight="1" x14ac:dyDescent="0.2">
      <c r="A237" s="16"/>
      <c r="F237" s="13"/>
      <c r="H237" s="13"/>
      <c r="I237" s="13"/>
      <c r="J237" s="13"/>
      <c r="X237" s="371"/>
      <c r="Y237" s="402"/>
      <c r="Z237" s="402"/>
      <c r="AA237" s="403"/>
      <c r="AC237" s="23"/>
      <c r="AD237" s="23"/>
      <c r="AE237" s="19"/>
      <c r="AI237" s="23"/>
    </row>
    <row r="238" spans="1:35" ht="15" customHeight="1" x14ac:dyDescent="0.2">
      <c r="A238" s="16"/>
      <c r="F238" s="13"/>
      <c r="H238" s="13"/>
      <c r="I238" s="13"/>
      <c r="J238" s="13"/>
      <c r="X238" s="371"/>
      <c r="Y238" s="402"/>
      <c r="Z238" s="402"/>
      <c r="AA238" s="403"/>
      <c r="AC238" s="23"/>
      <c r="AD238" s="23"/>
      <c r="AE238" s="19"/>
      <c r="AI238" s="23"/>
    </row>
    <row r="239" spans="1:35" ht="15" customHeight="1" x14ac:dyDescent="0.2">
      <c r="A239" s="16"/>
      <c r="F239" s="13"/>
      <c r="H239" s="13"/>
      <c r="I239" s="13"/>
      <c r="J239" s="13"/>
      <c r="X239" s="371"/>
      <c r="Y239" s="402"/>
      <c r="Z239" s="402"/>
      <c r="AA239" s="403"/>
      <c r="AC239" s="23"/>
      <c r="AD239" s="23"/>
      <c r="AE239" s="19"/>
      <c r="AI239" s="23"/>
    </row>
    <row r="240" spans="1:35" ht="15" customHeight="1" x14ac:dyDescent="0.2">
      <c r="A240" s="16"/>
      <c r="B240" s="886"/>
      <c r="C240" s="893"/>
      <c r="D240" s="893"/>
      <c r="E240" s="894"/>
      <c r="G240" s="38"/>
      <c r="H240" s="13"/>
      <c r="I240" s="13"/>
      <c r="J240" s="13"/>
      <c r="X240" s="371"/>
      <c r="AC240" s="23"/>
      <c r="AD240" s="23"/>
      <c r="AE240" s="19"/>
      <c r="AI240" s="23"/>
    </row>
    <row r="241" spans="1:32" ht="33" customHeight="1" x14ac:dyDescent="0.2">
      <c r="A241" s="30"/>
      <c r="B241" s="1688" t="s">
        <v>365</v>
      </c>
      <c r="C241" s="1688"/>
      <c r="D241" s="1688"/>
      <c r="E241" s="1688"/>
      <c r="F241" s="1694"/>
      <c r="G241" s="1694"/>
      <c r="H241" s="1694"/>
      <c r="I241" s="13"/>
      <c r="J241" s="13"/>
      <c r="K241" s="13"/>
      <c r="L241" s="13"/>
      <c r="M241" s="454"/>
      <c r="Y241" s="402"/>
      <c r="Z241" s="372"/>
      <c r="AA241" s="371"/>
      <c r="AC241" s="17"/>
    </row>
    <row r="242" spans="1:32" ht="15.75" customHeight="1" x14ac:dyDescent="0.2">
      <c r="A242" s="16"/>
      <c r="E242" s="655"/>
      <c r="H242" s="13"/>
      <c r="I242" s="13"/>
      <c r="J242" s="13"/>
      <c r="K242" s="13"/>
      <c r="L242" s="13"/>
      <c r="M242" s="454"/>
      <c r="Y242" s="402"/>
      <c r="Z242" s="372"/>
      <c r="AA242" s="371"/>
      <c r="AC242" s="33"/>
      <c r="AE242" s="27"/>
    </row>
    <row r="243" spans="1:32" ht="30.75" customHeight="1" x14ac:dyDescent="0.2">
      <c r="A243" s="16"/>
      <c r="B243" s="895"/>
      <c r="C243" s="1683" t="s">
        <v>1131</v>
      </c>
      <c r="D243" s="1684"/>
      <c r="E243" s="1681" t="s">
        <v>1022</v>
      </c>
      <c r="F243" s="1682"/>
      <c r="G243" s="20"/>
      <c r="X243" s="1680" t="s">
        <v>530</v>
      </c>
      <c r="Y243" s="1680"/>
      <c r="Z243" s="1680"/>
      <c r="AA243" s="1680"/>
      <c r="AB243" s="54"/>
      <c r="AC243" s="1680" t="s">
        <v>515</v>
      </c>
      <c r="AD243" s="1680"/>
      <c r="AE243" s="1680"/>
      <c r="AF243" s="1680"/>
    </row>
    <row r="244" spans="1:32" ht="26.25" customHeight="1" x14ac:dyDescent="0.2">
      <c r="A244" s="16"/>
      <c r="B244" s="896" t="s">
        <v>193</v>
      </c>
      <c r="C244" s="1120" t="s">
        <v>68</v>
      </c>
      <c r="D244" s="897" t="s">
        <v>178</v>
      </c>
      <c r="E244" s="898" t="s">
        <v>68</v>
      </c>
      <c r="F244" s="769" t="s">
        <v>178</v>
      </c>
      <c r="G244" s="20"/>
      <c r="H244" s="20"/>
      <c r="L244" s="24"/>
      <c r="M244" s="20"/>
      <c r="P244" s="162"/>
      <c r="Q244" s="162"/>
      <c r="R244" s="162"/>
      <c r="S244" s="162"/>
      <c r="T244" s="162"/>
      <c r="U244" s="162"/>
      <c r="V244" s="404"/>
      <c r="W244" s="405" t="s">
        <v>193</v>
      </c>
      <c r="X244" s="406" t="s">
        <v>68</v>
      </c>
      <c r="Y244" s="406" t="s">
        <v>363</v>
      </c>
      <c r="Z244" s="406" t="s">
        <v>178</v>
      </c>
      <c r="AA244" s="305"/>
      <c r="AB244" s="405" t="s">
        <v>193</v>
      </c>
      <c r="AC244" s="406" t="s">
        <v>68</v>
      </c>
      <c r="AD244" s="406" t="s">
        <v>363</v>
      </c>
      <c r="AE244" s="406" t="s">
        <v>178</v>
      </c>
    </row>
    <row r="245" spans="1:32" ht="21" customHeight="1" x14ac:dyDescent="0.2">
      <c r="A245" s="16"/>
      <c r="B245" s="899" t="s">
        <v>176</v>
      </c>
      <c r="C245" s="1121">
        <v>711</v>
      </c>
      <c r="D245" s="653">
        <v>9.146426160337553</v>
      </c>
      <c r="E245" s="876">
        <v>766</v>
      </c>
      <c r="F245" s="653">
        <v>8.3800000000000008</v>
      </c>
      <c r="G245" s="20"/>
      <c r="H245" s="20"/>
      <c r="L245" s="24"/>
      <c r="M245" s="20"/>
      <c r="O245" s="162"/>
      <c r="P245" s="163"/>
      <c r="Q245" s="163"/>
      <c r="R245" s="163"/>
      <c r="S245" s="163"/>
      <c r="T245" s="163"/>
      <c r="U245" s="163"/>
      <c r="V245" s="351"/>
      <c r="W245" s="407" t="s">
        <v>176</v>
      </c>
      <c r="X245" s="438">
        <v>658</v>
      </c>
      <c r="Y245" s="439">
        <v>5776.5609999999997</v>
      </c>
      <c r="Z245" s="1180">
        <f>+Y245/X245</f>
        <v>8.7789680851063832</v>
      </c>
      <c r="AA245" s="52"/>
      <c r="AB245" s="407" t="s">
        <v>176</v>
      </c>
      <c r="AC245" s="391">
        <v>830</v>
      </c>
      <c r="AD245" s="373">
        <v>5428.8249999999998</v>
      </c>
      <c r="AE245" s="373">
        <f>+AD245/AC245</f>
        <v>6.5407530120481923</v>
      </c>
    </row>
    <row r="246" spans="1:32" ht="21" customHeight="1" x14ac:dyDescent="0.2">
      <c r="A246" s="16"/>
      <c r="B246" s="900" t="s">
        <v>177</v>
      </c>
      <c r="C246" s="1121">
        <v>134</v>
      </c>
      <c r="D246" s="653">
        <v>20.482548498134332</v>
      </c>
      <c r="E246" s="876">
        <v>181</v>
      </c>
      <c r="F246" s="653">
        <v>29.41</v>
      </c>
      <c r="G246" s="20"/>
      <c r="H246" s="20"/>
      <c r="L246" s="24"/>
      <c r="M246" s="20"/>
      <c r="P246" s="24"/>
      <c r="V246" s="351"/>
      <c r="W246" s="407" t="s">
        <v>177</v>
      </c>
      <c r="X246" s="723">
        <v>71</v>
      </c>
      <c r="Y246" s="724">
        <v>1355.82168581</v>
      </c>
      <c r="Z246" s="1180">
        <f>+Y246/X246</f>
        <v>19.096080081830987</v>
      </c>
      <c r="AA246" s="52"/>
      <c r="AB246" s="407" t="s">
        <v>177</v>
      </c>
      <c r="AC246" s="391">
        <v>43</v>
      </c>
      <c r="AD246" s="373">
        <v>686.34394599000007</v>
      </c>
      <c r="AE246" s="373">
        <f>+AD246/AC246</f>
        <v>15.961487116046513</v>
      </c>
    </row>
    <row r="247" spans="1:32" ht="15" customHeight="1" x14ac:dyDescent="0.2">
      <c r="A247" s="16"/>
      <c r="B247" s="901" t="s">
        <v>29</v>
      </c>
      <c r="C247" s="1122">
        <f>SUM(C245:C246)</f>
        <v>845</v>
      </c>
      <c r="D247" s="902"/>
      <c r="E247" s="903">
        <f>+E246+E245</f>
        <v>947</v>
      </c>
      <c r="F247" s="770"/>
      <c r="G247" s="20"/>
      <c r="H247" s="20"/>
      <c r="K247" s="26"/>
      <c r="L247" s="24"/>
      <c r="M247" s="20"/>
      <c r="P247" s="24"/>
      <c r="V247" s="351"/>
      <c r="W247" s="408" t="s">
        <v>29</v>
      </c>
      <c r="X247" s="409">
        <f>SUM(X245:X246)</f>
        <v>729</v>
      </c>
      <c r="Y247" s="410"/>
      <c r="Z247" s="411"/>
      <c r="AA247" s="306"/>
      <c r="AB247" s="408" t="s">
        <v>29</v>
      </c>
      <c r="AC247" s="409">
        <f>SUM(AC245:AC246)</f>
        <v>873</v>
      </c>
      <c r="AD247" s="410"/>
      <c r="AE247" s="411"/>
    </row>
    <row r="248" spans="1:32" ht="15.75" customHeight="1" x14ac:dyDescent="0.2">
      <c r="A248" s="16"/>
      <c r="B248" s="904"/>
      <c r="C248" s="905"/>
      <c r="D248" s="905"/>
      <c r="E248" s="905"/>
      <c r="F248" s="306"/>
      <c r="G248" s="307"/>
      <c r="H248" s="20"/>
      <c r="L248" s="26"/>
      <c r="Y248" s="412"/>
      <c r="Z248" s="411"/>
      <c r="AA248" s="411"/>
      <c r="AB248" s="306"/>
      <c r="AC248" s="307"/>
      <c r="AE248" s="27"/>
    </row>
    <row r="249" spans="1:32" ht="15.75" customHeight="1" x14ac:dyDescent="0.2">
      <c r="A249" s="16"/>
      <c r="G249" s="20"/>
      <c r="H249" s="20"/>
      <c r="P249" s="162"/>
      <c r="Q249" s="162"/>
      <c r="R249" s="162"/>
      <c r="S249" s="162"/>
      <c r="T249" s="162"/>
      <c r="U249" s="162"/>
      <c r="V249" s="162"/>
      <c r="W249" s="413"/>
      <c r="Y249" s="402"/>
      <c r="Z249" s="396"/>
      <c r="AA249" s="371"/>
      <c r="AC249" s="17"/>
    </row>
    <row r="250" spans="1:32" ht="15.75" customHeight="1" x14ac:dyDescent="0.2">
      <c r="A250" s="16"/>
      <c r="E250" s="655"/>
      <c r="P250" s="162"/>
      <c r="Q250" s="162"/>
      <c r="R250" s="162"/>
      <c r="S250" s="162"/>
      <c r="T250" s="162"/>
      <c r="U250" s="162"/>
      <c r="V250" s="162"/>
      <c r="W250" s="413"/>
      <c r="Y250" s="402"/>
      <c r="Z250" s="396"/>
      <c r="AA250" s="371"/>
      <c r="AC250" s="17"/>
    </row>
    <row r="251" spans="1:32" ht="15.75" customHeight="1" x14ac:dyDescent="0.2">
      <c r="A251" s="16"/>
      <c r="E251" s="655"/>
      <c r="H251" s="145"/>
      <c r="I251" s="146"/>
      <c r="J251" s="145"/>
      <c r="P251" s="162"/>
      <c r="Q251" s="162"/>
      <c r="R251" s="162"/>
      <c r="S251" s="162"/>
      <c r="T251" s="162"/>
      <c r="U251" s="162"/>
      <c r="V251" s="162"/>
      <c r="W251" s="413"/>
      <c r="Y251" s="402"/>
      <c r="Z251" s="372"/>
      <c r="AA251" s="371"/>
      <c r="AC251" s="17"/>
    </row>
    <row r="252" spans="1:32" ht="15.75" customHeight="1" x14ac:dyDescent="0.2">
      <c r="A252" s="16"/>
      <c r="E252" s="655"/>
      <c r="H252" s="146"/>
      <c r="I252" s="147"/>
      <c r="J252" s="26"/>
      <c r="P252" s="162"/>
      <c r="Q252" s="162"/>
      <c r="R252" s="162"/>
      <c r="S252" s="162"/>
      <c r="T252" s="162"/>
      <c r="U252" s="162"/>
      <c r="V252" s="162"/>
      <c r="W252" s="413"/>
      <c r="Y252" s="402"/>
      <c r="Z252" s="372"/>
      <c r="AA252" s="371"/>
      <c r="AC252" s="17"/>
    </row>
    <row r="253" spans="1:32" ht="15.75" customHeight="1" x14ac:dyDescent="0.2">
      <c r="A253" s="16"/>
      <c r="E253" s="655"/>
      <c r="G253" s="20"/>
      <c r="H253" s="20"/>
      <c r="P253" s="162"/>
      <c r="Q253" s="163"/>
      <c r="R253" s="163"/>
      <c r="S253" s="163"/>
      <c r="T253" s="163"/>
      <c r="U253" s="163"/>
      <c r="V253" s="163"/>
      <c r="W253" s="413"/>
      <c r="Y253" s="402"/>
      <c r="Z253" s="372"/>
      <c r="AA253" s="371"/>
      <c r="AC253" s="17"/>
    </row>
    <row r="254" spans="1:32" ht="15.75" customHeight="1" x14ac:dyDescent="0.2">
      <c r="A254" s="16"/>
      <c r="E254" s="655"/>
      <c r="G254" s="26"/>
      <c r="H254" s="26"/>
      <c r="Q254" s="162"/>
      <c r="R254" s="162"/>
      <c r="S254" s="162"/>
      <c r="T254" s="162"/>
      <c r="U254" s="162"/>
      <c r="V254" s="162"/>
      <c r="W254" s="413"/>
      <c r="Y254" s="402"/>
      <c r="Z254" s="372"/>
      <c r="AA254" s="371"/>
      <c r="AC254" s="17"/>
    </row>
    <row r="255" spans="1:32" ht="15.75" customHeight="1" x14ac:dyDescent="0.2">
      <c r="A255" s="16"/>
      <c r="E255" s="655"/>
      <c r="Q255" s="162"/>
      <c r="R255" s="162"/>
      <c r="S255" s="162"/>
      <c r="T255" s="162"/>
      <c r="U255" s="162"/>
      <c r="V255" s="162"/>
      <c r="W255" s="413"/>
      <c r="Y255" s="402"/>
      <c r="Z255" s="372"/>
      <c r="AA255" s="371"/>
      <c r="AC255" s="17"/>
    </row>
    <row r="256" spans="1:32" ht="15.75" customHeight="1" x14ac:dyDescent="0.2">
      <c r="A256" s="16"/>
      <c r="E256" s="655"/>
      <c r="Q256" s="162"/>
      <c r="R256" s="162"/>
      <c r="S256" s="162"/>
      <c r="T256" s="162"/>
      <c r="U256" s="162"/>
      <c r="V256" s="162"/>
      <c r="W256" s="413"/>
      <c r="Y256" s="402"/>
      <c r="Z256" s="372"/>
      <c r="AA256" s="371"/>
      <c r="AC256" s="17"/>
    </row>
    <row r="257" spans="1:26" ht="15.75" customHeight="1" x14ac:dyDescent="0.2">
      <c r="A257" s="16"/>
      <c r="E257" s="655"/>
      <c r="Q257" s="162"/>
      <c r="R257" s="162"/>
      <c r="S257" s="162"/>
      <c r="T257" s="162"/>
      <c r="U257" s="162"/>
      <c r="V257" s="162"/>
      <c r="W257" s="413"/>
      <c r="Y257" s="402"/>
      <c r="Z257" s="372"/>
    </row>
    <row r="258" spans="1:26" ht="15.75" customHeight="1" x14ac:dyDescent="0.2">
      <c r="A258" s="16"/>
      <c r="E258" s="655"/>
      <c r="Q258" s="162"/>
      <c r="R258" s="162"/>
      <c r="S258" s="162"/>
      <c r="T258" s="162"/>
      <c r="U258" s="162"/>
      <c r="V258" s="162"/>
      <c r="W258" s="413"/>
      <c r="Y258" s="402"/>
      <c r="Z258" s="372"/>
    </row>
    <row r="259" spans="1:26" ht="15.75" customHeight="1" x14ac:dyDescent="0.2">
      <c r="A259" s="16"/>
      <c r="E259" s="655"/>
      <c r="Q259" s="162"/>
      <c r="R259" s="162"/>
      <c r="S259" s="162"/>
      <c r="T259" s="162"/>
      <c r="U259" s="162"/>
      <c r="V259" s="162"/>
      <c r="W259" s="413"/>
      <c r="Y259" s="402"/>
      <c r="Z259" s="372"/>
    </row>
    <row r="260" spans="1:26" ht="15.75" customHeight="1" x14ac:dyDescent="0.2">
      <c r="A260" s="16"/>
      <c r="E260" s="655"/>
      <c r="Q260" s="162"/>
      <c r="R260" s="162"/>
      <c r="S260" s="162"/>
      <c r="T260" s="162"/>
      <c r="U260" s="162"/>
      <c r="V260" s="162"/>
      <c r="W260" s="413"/>
      <c r="Y260" s="402"/>
      <c r="Z260" s="372"/>
    </row>
    <row r="261" spans="1:26" ht="15.75" customHeight="1" x14ac:dyDescent="0.2">
      <c r="A261" s="16"/>
      <c r="E261" s="655"/>
      <c r="Q261" s="162"/>
      <c r="R261" s="162"/>
      <c r="S261" s="162"/>
      <c r="T261" s="162"/>
      <c r="U261" s="162"/>
      <c r="V261" s="162"/>
      <c r="W261" s="413"/>
      <c r="Y261" s="402"/>
      <c r="Z261" s="372"/>
    </row>
    <row r="262" spans="1:26" ht="15.75" customHeight="1" x14ac:dyDescent="0.2">
      <c r="A262" s="16"/>
      <c r="E262" s="655"/>
      <c r="Q262" s="162"/>
      <c r="R262" s="162"/>
      <c r="S262" s="162"/>
      <c r="T262" s="162"/>
      <c r="U262" s="162"/>
      <c r="V262" s="162"/>
      <c r="W262" s="413"/>
      <c r="Y262" s="402"/>
      <c r="Z262" s="372"/>
    </row>
    <row r="263" spans="1:26" ht="15.75" customHeight="1" x14ac:dyDescent="0.2">
      <c r="A263" s="16"/>
      <c r="E263" s="655"/>
      <c r="Q263" s="162"/>
      <c r="R263" s="162"/>
      <c r="S263" s="162"/>
      <c r="T263" s="162"/>
      <c r="U263" s="162"/>
      <c r="V263" s="162"/>
      <c r="W263" s="413"/>
      <c r="Y263" s="402"/>
      <c r="Z263" s="372"/>
    </row>
    <row r="264" spans="1:26" ht="15.75" customHeight="1" x14ac:dyDescent="0.2">
      <c r="A264" s="16"/>
      <c r="E264" s="655"/>
      <c r="Q264" s="162"/>
      <c r="R264" s="162"/>
      <c r="S264" s="162"/>
      <c r="T264" s="162"/>
      <c r="U264" s="162"/>
      <c r="V264" s="162"/>
      <c r="W264" s="413"/>
      <c r="Y264" s="402"/>
      <c r="Z264" s="372"/>
    </row>
    <row r="265" spans="1:26" ht="15.75" customHeight="1" x14ac:dyDescent="0.2">
      <c r="A265" s="16"/>
      <c r="E265" s="655"/>
      <c r="Q265" s="162"/>
      <c r="R265" s="162"/>
      <c r="S265" s="162"/>
      <c r="T265" s="162"/>
      <c r="U265" s="162"/>
      <c r="V265" s="162"/>
      <c r="W265" s="413"/>
      <c r="Y265" s="402"/>
      <c r="Z265" s="372"/>
    </row>
    <row r="266" spans="1:26" ht="26.25" customHeight="1" x14ac:dyDescent="0.2">
      <c r="A266" s="30"/>
      <c r="B266" s="1692" t="s">
        <v>435</v>
      </c>
      <c r="C266" s="1692"/>
      <c r="D266" s="1692"/>
      <c r="E266" s="1692"/>
      <c r="F266" s="1692"/>
      <c r="G266" s="1692"/>
      <c r="H266" s="20"/>
      <c r="I266" s="27"/>
      <c r="J266" s="27"/>
      <c r="K266" s="27"/>
      <c r="L266" s="27"/>
      <c r="Q266" s="162"/>
      <c r="R266" s="162"/>
      <c r="S266" s="162"/>
      <c r="T266" s="162"/>
      <c r="U266" s="162"/>
      <c r="V266" s="162"/>
      <c r="W266" s="413"/>
      <c r="Y266" s="402"/>
      <c r="Z266" s="372"/>
    </row>
    <row r="267" spans="1:26" ht="15.75" customHeight="1" x14ac:dyDescent="0.2">
      <c r="A267" s="16"/>
      <c r="E267" s="655"/>
      <c r="Q267" s="162"/>
      <c r="R267" s="162"/>
      <c r="S267" s="162"/>
      <c r="T267" s="162"/>
      <c r="U267" s="162"/>
      <c r="V267" s="162"/>
      <c r="W267" s="404"/>
      <c r="Y267" s="402"/>
      <c r="Z267" s="372"/>
    </row>
    <row r="268" spans="1:26" ht="15.75" customHeight="1" x14ac:dyDescent="0.2">
      <c r="A268" s="16"/>
      <c r="E268" s="655"/>
      <c r="Q268" s="162"/>
      <c r="R268" s="162"/>
      <c r="S268" s="162"/>
      <c r="T268" s="162"/>
      <c r="U268" s="162"/>
      <c r="V268" s="162"/>
      <c r="W268" s="404"/>
    </row>
    <row r="269" spans="1:26" ht="15.75" customHeight="1" x14ac:dyDescent="0.2">
      <c r="A269" s="16"/>
      <c r="E269" s="655"/>
      <c r="Q269" s="162"/>
      <c r="R269" s="162"/>
      <c r="S269" s="162"/>
      <c r="T269" s="162"/>
      <c r="U269" s="162"/>
      <c r="V269" s="162"/>
      <c r="W269" s="328"/>
      <c r="Y269" s="334"/>
      <c r="Z269" s="414"/>
    </row>
    <row r="270" spans="1:26" ht="30" customHeight="1" x14ac:dyDescent="0.2">
      <c r="A270" s="16"/>
      <c r="B270" s="842" t="s">
        <v>130</v>
      </c>
      <c r="C270" s="897" t="s">
        <v>68</v>
      </c>
      <c r="D270" s="906" t="s">
        <v>178</v>
      </c>
      <c r="F270" s="13"/>
      <c r="G270" s="4"/>
      <c r="H270" s="20"/>
      <c r="L270" s="24"/>
      <c r="M270" s="20"/>
      <c r="P270" s="162"/>
      <c r="Q270" s="162"/>
      <c r="R270" s="162"/>
      <c r="S270" s="162"/>
      <c r="T270" s="162"/>
      <c r="U270" s="162"/>
      <c r="V270" s="328"/>
      <c r="W270" s="415" t="s">
        <v>130</v>
      </c>
      <c r="X270" s="406" t="s">
        <v>68</v>
      </c>
      <c r="Y270" s="406" t="s">
        <v>393</v>
      </c>
      <c r="Z270" s="406" t="s">
        <v>392</v>
      </c>
    </row>
    <row r="271" spans="1:26" s="4" customFormat="1" ht="21" customHeight="1" x14ac:dyDescent="0.2">
      <c r="A271" s="101"/>
      <c r="B271" s="659" t="s">
        <v>179</v>
      </c>
      <c r="C271" s="649">
        <f>+X271</f>
        <v>0</v>
      </c>
      <c r="D271" s="653">
        <f>+Y271</f>
        <v>0</v>
      </c>
      <c r="E271" s="649"/>
      <c r="L271" s="483"/>
      <c r="P271" s="164"/>
      <c r="Q271" s="164"/>
      <c r="R271" s="164"/>
      <c r="S271" s="164"/>
      <c r="T271" s="164"/>
      <c r="U271" s="164"/>
      <c r="V271" s="334"/>
      <c r="W271" s="321" t="s">
        <v>179</v>
      </c>
      <c r="X271" s="334">
        <v>0</v>
      </c>
      <c r="Y271" s="416">
        <v>0</v>
      </c>
      <c r="Z271" s="416">
        <v>0</v>
      </c>
    </row>
    <row r="272" spans="1:26" s="4" customFormat="1" ht="21" customHeight="1" x14ac:dyDescent="0.2">
      <c r="A272" s="101"/>
      <c r="B272" s="659" t="s">
        <v>180</v>
      </c>
      <c r="C272" s="649">
        <f>+X272</f>
        <v>21</v>
      </c>
      <c r="D272" s="653">
        <f t="shared" ref="D272:D273" si="10">+Y272</f>
        <v>23.532705043333337</v>
      </c>
      <c r="E272" s="649"/>
      <c r="L272" s="483"/>
      <c r="P272" s="164"/>
      <c r="Q272" s="164"/>
      <c r="R272" s="164"/>
      <c r="S272" s="164"/>
      <c r="T272" s="164"/>
      <c r="U272" s="164"/>
      <c r="V272" s="334"/>
      <c r="W272" s="321" t="s">
        <v>180</v>
      </c>
      <c r="X272" s="334">
        <v>21</v>
      </c>
      <c r="Y272" s="416">
        <f>(Z272/X272)/1000000</f>
        <v>23.532705043333337</v>
      </c>
      <c r="Z272" s="416">
        <v>494186805.91000009</v>
      </c>
    </row>
    <row r="273" spans="1:26" s="4" customFormat="1" ht="21" customHeight="1" x14ac:dyDescent="0.2">
      <c r="A273" s="101"/>
      <c r="B273" s="659" t="s">
        <v>181</v>
      </c>
      <c r="C273" s="649">
        <f>+X273</f>
        <v>113</v>
      </c>
      <c r="D273" s="653">
        <f t="shared" si="10"/>
        <v>19.915705246378028</v>
      </c>
      <c r="E273" s="649"/>
      <c r="L273" s="483"/>
      <c r="P273" s="164"/>
      <c r="Q273" s="164"/>
      <c r="R273" s="164"/>
      <c r="S273" s="164"/>
      <c r="T273" s="164"/>
      <c r="U273" s="164"/>
      <c r="V273" s="417"/>
      <c r="W273" s="321" t="s">
        <v>181</v>
      </c>
      <c r="X273" s="334">
        <v>113</v>
      </c>
      <c r="Y273" s="416">
        <f>(Z273/X273)/1000000</f>
        <v>19.915705246378028</v>
      </c>
      <c r="Z273" s="416">
        <v>2250474692.8407168</v>
      </c>
    </row>
    <row r="274" spans="1:26" ht="15.75" customHeight="1" x14ac:dyDescent="0.2">
      <c r="A274" s="16"/>
      <c r="B274" s="907" t="s">
        <v>29</v>
      </c>
      <c r="C274" s="650">
        <f>SUM(C271:C273)</f>
        <v>134</v>
      </c>
      <c r="D274" s="812">
        <f>SUM(D271:D273)</f>
        <v>43.448410289711362</v>
      </c>
      <c r="F274" s="13"/>
      <c r="G274" s="4"/>
      <c r="H274" s="20"/>
      <c r="L274" s="24"/>
      <c r="M274" s="20"/>
      <c r="P274" s="162"/>
      <c r="Q274" s="162"/>
      <c r="R274" s="162"/>
      <c r="S274" s="162"/>
      <c r="T274" s="162"/>
      <c r="U274" s="162"/>
      <c r="V274" s="404"/>
      <c r="W274" s="408" t="s">
        <v>29</v>
      </c>
      <c r="X274" s="418">
        <f>SUM(X271:X273)</f>
        <v>134</v>
      </c>
      <c r="Y274" s="419"/>
      <c r="Z274" s="419">
        <f>SUM(Z271:Z273)</f>
        <v>2744661498.7507172</v>
      </c>
    </row>
    <row r="275" spans="1:26" ht="15.75" customHeight="1" x14ac:dyDescent="0.2">
      <c r="A275" s="16"/>
      <c r="E275" s="649"/>
      <c r="Q275" s="162"/>
      <c r="R275" s="162"/>
      <c r="S275" s="162"/>
      <c r="T275" s="162"/>
      <c r="U275" s="162"/>
      <c r="V275" s="162"/>
      <c r="W275" s="404"/>
      <c r="Y275" s="402"/>
      <c r="Z275" s="372"/>
    </row>
    <row r="276" spans="1:26" ht="15.75" customHeight="1" x14ac:dyDescent="0.2">
      <c r="A276" s="16"/>
      <c r="Q276" s="162"/>
      <c r="R276" s="162"/>
      <c r="S276" s="162"/>
      <c r="T276" s="162"/>
      <c r="U276" s="162"/>
      <c r="V276" s="162"/>
      <c r="W276" s="404"/>
      <c r="Y276" s="402"/>
      <c r="Z276" s="372"/>
    </row>
    <row r="277" spans="1:26" ht="15.75" customHeight="1" x14ac:dyDescent="0.2">
      <c r="A277" s="16"/>
      <c r="E277" s="655"/>
      <c r="Q277" s="162"/>
      <c r="R277" s="162"/>
      <c r="S277" s="162"/>
      <c r="T277" s="162"/>
      <c r="U277" s="162"/>
      <c r="V277" s="162"/>
      <c r="W277" s="413"/>
      <c r="Y277" s="402"/>
      <c r="Z277" s="372"/>
    </row>
    <row r="278" spans="1:26" ht="15.75" customHeight="1" x14ac:dyDescent="0.2">
      <c r="E278" s="851"/>
      <c r="J278" s="148"/>
      <c r="Y278" s="402"/>
      <c r="Z278" s="372"/>
    </row>
    <row r="279" spans="1:26" ht="15.75" customHeight="1" x14ac:dyDescent="0.2">
      <c r="B279" s="878"/>
      <c r="C279" s="659"/>
      <c r="D279" s="659"/>
      <c r="E279" s="659"/>
      <c r="J279" s="14"/>
      <c r="W279" s="420"/>
      <c r="Y279" s="402"/>
      <c r="Z279" s="372"/>
    </row>
    <row r="280" spans="1:26" ht="15" customHeight="1" x14ac:dyDescent="0.2">
      <c r="B280" s="878"/>
      <c r="C280" s="659"/>
      <c r="D280" s="659"/>
      <c r="E280" s="659"/>
      <c r="J280" s="14"/>
      <c r="W280" s="421"/>
      <c r="Y280" s="402"/>
      <c r="Z280" s="372"/>
    </row>
    <row r="281" spans="1:26" ht="14.25" customHeight="1" x14ac:dyDescent="0.2">
      <c r="B281" s="878"/>
      <c r="C281" s="659"/>
      <c r="D281" s="659"/>
      <c r="E281" s="659"/>
      <c r="J281" s="14"/>
      <c r="W281" s="421"/>
      <c r="Y281" s="402"/>
      <c r="Z281" s="372"/>
    </row>
    <row r="282" spans="1:26" ht="15" customHeight="1" x14ac:dyDescent="0.2">
      <c r="B282" s="878"/>
      <c r="C282" s="659"/>
      <c r="D282" s="659"/>
      <c r="E282" s="659"/>
      <c r="J282" s="14"/>
      <c r="W282" s="421"/>
      <c r="Y282" s="402"/>
      <c r="Z282" s="372"/>
    </row>
    <row r="283" spans="1:26" x14ac:dyDescent="0.2">
      <c r="B283" s="878"/>
      <c r="C283" s="659"/>
      <c r="D283" s="659"/>
      <c r="E283" s="659"/>
      <c r="J283" s="14"/>
      <c r="W283" s="421"/>
      <c r="Y283" s="402"/>
      <c r="Z283" s="372"/>
    </row>
    <row r="284" spans="1:26" ht="15" customHeight="1" x14ac:dyDescent="0.2">
      <c r="B284" s="878"/>
      <c r="C284" s="876"/>
      <c r="D284" s="876"/>
      <c r="E284" s="659"/>
      <c r="J284" s="14"/>
      <c r="W284" s="421"/>
      <c r="Y284" s="402"/>
      <c r="Z284" s="372"/>
    </row>
    <row r="285" spans="1:26" ht="15" customHeight="1" x14ac:dyDescent="0.2">
      <c r="B285" s="878"/>
      <c r="C285" s="659"/>
      <c r="D285" s="659"/>
      <c r="E285" s="659"/>
      <c r="J285" s="14"/>
      <c r="W285" s="421"/>
      <c r="Z285" s="372"/>
    </row>
    <row r="286" spans="1:26" ht="15" customHeight="1" x14ac:dyDescent="0.2">
      <c r="B286" s="878"/>
      <c r="C286" s="659"/>
      <c r="D286" s="659"/>
      <c r="E286" s="659"/>
      <c r="J286" s="14"/>
      <c r="W286" s="421"/>
      <c r="Y286" s="372"/>
      <c r="Z286" s="371"/>
    </row>
    <row r="287" spans="1:26" ht="26.25" customHeight="1" x14ac:dyDescent="0.2">
      <c r="A287" s="30"/>
      <c r="B287" s="1693" t="s">
        <v>254</v>
      </c>
      <c r="C287" s="1693"/>
      <c r="D287" s="843"/>
      <c r="E287" s="649"/>
      <c r="J287" s="4"/>
      <c r="W287" s="421"/>
      <c r="Y287" s="372"/>
      <c r="Z287" s="371"/>
    </row>
    <row r="288" spans="1:26" ht="15" customHeight="1" thickBot="1" x14ac:dyDescent="0.25">
      <c r="A288" s="30"/>
      <c r="B288" s="666"/>
      <c r="C288" s="667"/>
      <c r="D288" s="667"/>
      <c r="E288" s="649"/>
      <c r="J288" s="4"/>
      <c r="W288" s="421"/>
      <c r="Y288" s="372"/>
      <c r="Z288" s="371"/>
    </row>
    <row r="289" spans="1:17" ht="15" customHeight="1" thickBot="1" x14ac:dyDescent="0.25">
      <c r="A289" s="30"/>
      <c r="B289" s="666"/>
      <c r="C289" s="1706" t="s">
        <v>60</v>
      </c>
      <c r="D289" s="1707"/>
      <c r="E289" s="1704" t="s">
        <v>241</v>
      </c>
      <c r="F289" s="1705"/>
      <c r="G289" s="1704" t="s">
        <v>759</v>
      </c>
      <c r="H289" s="1705"/>
      <c r="J289" s="4"/>
    </row>
    <row r="290" spans="1:17" ht="15" customHeight="1" thickBot="1" x14ac:dyDescent="0.25">
      <c r="A290" s="16"/>
      <c r="B290" s="1236" t="s">
        <v>28</v>
      </c>
      <c r="C290" s="1237" t="s">
        <v>68</v>
      </c>
      <c r="D290" s="1238" t="s">
        <v>119</v>
      </c>
      <c r="E290" s="1237" t="s">
        <v>68</v>
      </c>
      <c r="F290" s="1239" t="s">
        <v>119</v>
      </c>
      <c r="G290" s="1240" t="s">
        <v>760</v>
      </c>
      <c r="H290" s="999" t="s">
        <v>761</v>
      </c>
      <c r="I290" s="4"/>
      <c r="L290" s="24"/>
      <c r="M290" s="20"/>
      <c r="Q290" s="20"/>
    </row>
    <row r="291" spans="1:17" ht="20.25" customHeight="1" x14ac:dyDescent="0.2">
      <c r="A291" s="16"/>
      <c r="B291" s="1233" t="s">
        <v>69</v>
      </c>
      <c r="C291" s="1234">
        <v>54</v>
      </c>
      <c r="D291" s="1235">
        <v>511.95699999999999</v>
      </c>
      <c r="E291" s="1234">
        <v>96</v>
      </c>
      <c r="F291" s="1235">
        <v>1864.5973263800001</v>
      </c>
      <c r="G291" s="1234">
        <v>150</v>
      </c>
      <c r="H291" s="1235">
        <v>2376.55432638</v>
      </c>
      <c r="I291" s="4"/>
      <c r="L291" s="24"/>
      <c r="M291" s="20"/>
      <c r="O291" s="13"/>
      <c r="P291" s="13"/>
      <c r="Q291" s="20"/>
    </row>
    <row r="292" spans="1:17" ht="20.100000000000001" hidden="1" customHeight="1" x14ac:dyDescent="0.2">
      <c r="A292" s="16"/>
      <c r="B292" s="1227" t="s">
        <v>32</v>
      </c>
      <c r="C292" s="1228">
        <v>0</v>
      </c>
      <c r="D292" s="1229">
        <v>0</v>
      </c>
      <c r="E292" s="1234">
        <v>0</v>
      </c>
      <c r="F292" s="1235">
        <v>0</v>
      </c>
      <c r="G292" s="1234">
        <v>0</v>
      </c>
      <c r="H292" s="1235">
        <v>0</v>
      </c>
      <c r="I292" s="4"/>
      <c r="L292" s="24"/>
      <c r="M292" s="20"/>
      <c r="O292" s="13"/>
      <c r="P292" s="13"/>
      <c r="Q292" s="20"/>
    </row>
    <row r="293" spans="1:17" ht="20.25" hidden="1" customHeight="1" x14ac:dyDescent="0.2">
      <c r="A293" s="16"/>
      <c r="B293" s="1227" t="s">
        <v>33</v>
      </c>
      <c r="C293" s="1228">
        <v>0</v>
      </c>
      <c r="D293" s="1229">
        <v>0</v>
      </c>
      <c r="E293" s="1234">
        <v>0</v>
      </c>
      <c r="F293" s="1235">
        <v>0</v>
      </c>
      <c r="G293" s="1234">
        <v>0</v>
      </c>
      <c r="H293" s="1235">
        <v>0</v>
      </c>
      <c r="I293" s="4"/>
      <c r="L293" s="24"/>
      <c r="M293" s="20"/>
      <c r="O293" s="13"/>
      <c r="P293" s="13"/>
      <c r="Q293" s="20"/>
    </row>
    <row r="294" spans="1:17" ht="20.25" hidden="1" customHeight="1" x14ac:dyDescent="0.2">
      <c r="A294" s="16"/>
      <c r="B294" s="1227" t="s">
        <v>34</v>
      </c>
      <c r="C294" s="1228">
        <v>0</v>
      </c>
      <c r="D294" s="1229">
        <v>0</v>
      </c>
      <c r="E294" s="1234">
        <v>0</v>
      </c>
      <c r="F294" s="1235">
        <v>0</v>
      </c>
      <c r="G294" s="1234">
        <v>0</v>
      </c>
      <c r="H294" s="1235">
        <v>0</v>
      </c>
      <c r="I294" s="4"/>
      <c r="L294" s="24"/>
      <c r="M294" s="20"/>
      <c r="Q294" s="23"/>
    </row>
    <row r="295" spans="1:17" ht="20.25" hidden="1" customHeight="1" x14ac:dyDescent="0.2">
      <c r="A295" s="16"/>
      <c r="B295" s="1227" t="s">
        <v>35</v>
      </c>
      <c r="C295" s="1228">
        <v>0</v>
      </c>
      <c r="D295" s="1229">
        <v>0</v>
      </c>
      <c r="E295" s="1234">
        <v>0</v>
      </c>
      <c r="F295" s="1235">
        <v>0</v>
      </c>
      <c r="G295" s="1234">
        <v>0</v>
      </c>
      <c r="H295" s="1235">
        <v>0</v>
      </c>
      <c r="I295" s="4"/>
      <c r="L295" s="24"/>
      <c r="M295" s="20"/>
      <c r="Q295" s="23"/>
    </row>
    <row r="296" spans="1:17" ht="20.25" hidden="1" customHeight="1" x14ac:dyDescent="0.2">
      <c r="A296" s="16"/>
      <c r="B296" s="1227" t="s">
        <v>31</v>
      </c>
      <c r="C296" s="1228">
        <v>0</v>
      </c>
      <c r="D296" s="1229">
        <v>0</v>
      </c>
      <c r="E296" s="1234">
        <v>0</v>
      </c>
      <c r="F296" s="1235">
        <v>0</v>
      </c>
      <c r="G296" s="1234">
        <v>0</v>
      </c>
      <c r="H296" s="1235">
        <v>0</v>
      </c>
      <c r="I296" s="4"/>
      <c r="L296" s="24"/>
      <c r="M296" s="20"/>
      <c r="Q296" s="23"/>
    </row>
    <row r="297" spans="1:17" ht="20.25" hidden="1" customHeight="1" x14ac:dyDescent="0.2">
      <c r="A297" s="16"/>
      <c r="B297" s="1227" t="s">
        <v>36</v>
      </c>
      <c r="C297" s="1228">
        <v>0</v>
      </c>
      <c r="D297" s="1229">
        <v>0</v>
      </c>
      <c r="E297" s="1234">
        <v>0</v>
      </c>
      <c r="F297" s="1235">
        <v>0</v>
      </c>
      <c r="G297" s="1234">
        <v>0</v>
      </c>
      <c r="H297" s="1235">
        <v>0</v>
      </c>
      <c r="I297" s="4"/>
      <c r="L297" s="24"/>
      <c r="M297" s="20"/>
      <c r="Q297" s="23"/>
    </row>
    <row r="298" spans="1:17" ht="20.25" hidden="1" customHeight="1" x14ac:dyDescent="0.2">
      <c r="A298" s="16"/>
      <c r="B298" s="1227" t="s">
        <v>37</v>
      </c>
      <c r="C298" s="1228">
        <v>0</v>
      </c>
      <c r="D298" s="1229">
        <v>0</v>
      </c>
      <c r="E298" s="1234">
        <v>0</v>
      </c>
      <c r="F298" s="1235">
        <v>0</v>
      </c>
      <c r="G298" s="1234">
        <v>0</v>
      </c>
      <c r="H298" s="1235">
        <v>0</v>
      </c>
      <c r="I298" s="4"/>
      <c r="L298" s="24"/>
      <c r="M298" s="20"/>
      <c r="Q298" s="23"/>
    </row>
    <row r="299" spans="1:17" ht="20.25" hidden="1" customHeight="1" x14ac:dyDescent="0.2">
      <c r="A299" s="16"/>
      <c r="B299" s="1227" t="s">
        <v>38</v>
      </c>
      <c r="C299" s="1228">
        <v>0</v>
      </c>
      <c r="D299" s="1229">
        <v>0</v>
      </c>
      <c r="E299" s="1234">
        <v>0</v>
      </c>
      <c r="F299" s="1235">
        <v>0</v>
      </c>
      <c r="G299" s="1234">
        <v>0</v>
      </c>
      <c r="H299" s="1235">
        <v>0</v>
      </c>
      <c r="I299" s="4"/>
      <c r="L299" s="24"/>
      <c r="M299" s="20"/>
      <c r="Q299" s="23"/>
    </row>
    <row r="300" spans="1:17" ht="18.75" hidden="1" customHeight="1" x14ac:dyDescent="0.2">
      <c r="A300" s="16"/>
      <c r="B300" s="1227" t="s">
        <v>39</v>
      </c>
      <c r="C300" s="1228">
        <v>0</v>
      </c>
      <c r="D300" s="1229">
        <v>0</v>
      </c>
      <c r="E300" s="1234">
        <v>0</v>
      </c>
      <c r="F300" s="1235">
        <v>0</v>
      </c>
      <c r="G300" s="1234">
        <v>0</v>
      </c>
      <c r="H300" s="1235">
        <v>0</v>
      </c>
      <c r="I300" s="4">
        <v>959</v>
      </c>
      <c r="J300" s="20">
        <v>11038.270843050001</v>
      </c>
      <c r="L300" s="24"/>
      <c r="M300" s="20"/>
      <c r="Q300" s="23"/>
    </row>
    <row r="301" spans="1:17" ht="18.75" hidden="1" customHeight="1" x14ac:dyDescent="0.2">
      <c r="A301" s="16"/>
      <c r="B301" s="1227" t="s">
        <v>40</v>
      </c>
      <c r="C301" s="1228">
        <v>0</v>
      </c>
      <c r="D301" s="1229">
        <v>0</v>
      </c>
      <c r="E301" s="1234">
        <v>0</v>
      </c>
      <c r="F301" s="1235">
        <v>0</v>
      </c>
      <c r="G301" s="1234">
        <v>0</v>
      </c>
      <c r="H301" s="1235">
        <v>0</v>
      </c>
      <c r="I301" s="4"/>
      <c r="L301" s="24"/>
      <c r="M301" s="20"/>
      <c r="Q301" s="20"/>
    </row>
    <row r="302" spans="1:17" ht="18.75" hidden="1" customHeight="1" x14ac:dyDescent="0.2">
      <c r="A302" s="16"/>
      <c r="B302" s="1227" t="s">
        <v>70</v>
      </c>
      <c r="C302" s="1228">
        <v>0</v>
      </c>
      <c r="D302" s="1229">
        <v>0</v>
      </c>
      <c r="E302" s="1234">
        <v>0</v>
      </c>
      <c r="F302" s="1235">
        <v>0</v>
      </c>
      <c r="G302" s="1234">
        <v>0</v>
      </c>
      <c r="H302" s="1235">
        <v>0</v>
      </c>
      <c r="I302" s="4"/>
      <c r="L302" s="24"/>
      <c r="M302" s="20"/>
      <c r="Q302" s="20"/>
    </row>
    <row r="303" spans="1:17" ht="15" customHeight="1" x14ac:dyDescent="0.2">
      <c r="A303" s="16"/>
      <c r="B303" s="1230" t="s">
        <v>6</v>
      </c>
      <c r="C303" s="1231">
        <f t="shared" ref="C303:H303" si="11">SUM(C291:C302)</f>
        <v>54</v>
      </c>
      <c r="D303" s="1232">
        <f t="shared" si="11"/>
        <v>511.95699999999999</v>
      </c>
      <c r="E303" s="1231">
        <f t="shared" si="11"/>
        <v>96</v>
      </c>
      <c r="F303" s="1232">
        <f t="shared" si="11"/>
        <v>1864.5973263800001</v>
      </c>
      <c r="G303" s="1231">
        <f t="shared" si="11"/>
        <v>150</v>
      </c>
      <c r="H303" s="1232">
        <f t="shared" si="11"/>
        <v>2376.55432638</v>
      </c>
      <c r="I303" s="4"/>
      <c r="L303" s="24"/>
      <c r="M303" s="20"/>
      <c r="O303" s="13"/>
      <c r="P303" s="13"/>
      <c r="Q303" s="20"/>
    </row>
    <row r="304" spans="1:17" ht="29.25" customHeight="1" x14ac:dyDescent="0.2">
      <c r="A304" s="16"/>
      <c r="B304" s="1703" t="s">
        <v>724</v>
      </c>
      <c r="C304" s="1703"/>
      <c r="D304" s="1703"/>
      <c r="E304" s="1703"/>
      <c r="F304" s="34"/>
      <c r="G304" s="14"/>
      <c r="H304" s="44"/>
      <c r="I304" s="34"/>
      <c r="J304" s="4"/>
    </row>
    <row r="305" spans="1:16" ht="15" customHeight="1" x14ac:dyDescent="0.2">
      <c r="A305" s="16"/>
      <c r="B305" s="1703"/>
      <c r="C305" s="1703"/>
      <c r="D305" s="1703"/>
      <c r="E305" s="1703"/>
      <c r="J305" s="4"/>
    </row>
    <row r="306" spans="1:16" ht="45" customHeight="1" x14ac:dyDescent="0.2">
      <c r="A306" s="16"/>
      <c r="B306" s="1703"/>
      <c r="C306" s="1703"/>
      <c r="D306" s="1703"/>
      <c r="E306" s="1703"/>
      <c r="J306" s="15"/>
      <c r="N306" s="24"/>
      <c r="O306" s="24"/>
      <c r="P306" s="24"/>
    </row>
    <row r="307" spans="1:16" ht="17.25" customHeight="1" x14ac:dyDescent="0.2">
      <c r="A307" s="16"/>
      <c r="B307" s="801"/>
      <c r="C307" s="680"/>
      <c r="D307" s="680"/>
      <c r="E307" s="801"/>
      <c r="J307" s="15"/>
      <c r="N307" s="24"/>
      <c r="O307" s="24"/>
      <c r="P307" s="24"/>
    </row>
    <row r="308" spans="1:16" ht="15.75" customHeight="1" x14ac:dyDescent="0.2">
      <c r="A308" s="16"/>
      <c r="B308" s="801"/>
      <c r="C308" s="801"/>
      <c r="D308" s="801"/>
      <c r="E308" s="801"/>
      <c r="J308" s="15"/>
      <c r="N308" s="24"/>
      <c r="O308" s="24"/>
      <c r="P308" s="24"/>
    </row>
    <row r="309" spans="1:16" ht="17.25" hidden="1" customHeight="1" x14ac:dyDescent="0.2">
      <c r="A309" s="16"/>
      <c r="B309" s="801"/>
      <c r="C309" s="801"/>
      <c r="D309" s="801"/>
      <c r="E309" s="801"/>
      <c r="J309" s="15"/>
      <c r="N309" s="24"/>
      <c r="O309" s="24"/>
      <c r="P309" s="24"/>
    </row>
    <row r="310" spans="1:16" ht="17.25" customHeight="1" x14ac:dyDescent="0.2">
      <c r="A310" s="16"/>
      <c r="B310" s="801"/>
      <c r="C310" s="680"/>
      <c r="D310" s="680"/>
      <c r="E310" s="801"/>
      <c r="J310" s="15"/>
      <c r="N310" s="24"/>
      <c r="O310" s="24"/>
      <c r="P310" s="24"/>
    </row>
    <row r="311" spans="1:16" ht="15" customHeight="1" x14ac:dyDescent="0.2">
      <c r="A311" s="16"/>
      <c r="B311" s="681"/>
      <c r="C311" s="682"/>
      <c r="D311" s="682"/>
      <c r="E311" s="683"/>
      <c r="G311" s="20"/>
      <c r="N311" s="24"/>
      <c r="O311" s="24"/>
      <c r="P311" s="24"/>
    </row>
    <row r="312" spans="1:16" ht="26.25" customHeight="1" x14ac:dyDescent="0.2">
      <c r="A312" s="16"/>
      <c r="B312" s="1692" t="s">
        <v>255</v>
      </c>
      <c r="C312" s="1692"/>
      <c r="D312" s="843"/>
      <c r="E312" s="684"/>
      <c r="G312" s="34"/>
      <c r="M312" s="20"/>
      <c r="N312" s="24"/>
      <c r="O312" s="24"/>
      <c r="P312" s="24"/>
    </row>
    <row r="313" spans="1:16" ht="15" customHeight="1" x14ac:dyDescent="0.2">
      <c r="A313" s="16"/>
      <c r="G313" s="34"/>
      <c r="N313" s="24"/>
      <c r="O313" s="24"/>
      <c r="P313" s="24"/>
    </row>
    <row r="314" spans="1:16" ht="15" customHeight="1" x14ac:dyDescent="0.2">
      <c r="A314" s="16"/>
      <c r="B314" s="805" t="s">
        <v>28</v>
      </c>
      <c r="C314" s="650" t="s">
        <v>3</v>
      </c>
      <c r="D314" s="803" t="s">
        <v>119</v>
      </c>
      <c r="F314" s="34"/>
      <c r="G314" s="4"/>
      <c r="H314" s="20"/>
      <c r="L314" s="24"/>
      <c r="N314" s="24"/>
      <c r="O314" s="24"/>
      <c r="P314" s="24"/>
    </row>
    <row r="315" spans="1:16" ht="18.75" customHeight="1" x14ac:dyDescent="0.2">
      <c r="A315" s="16"/>
      <c r="B315" s="790" t="s">
        <v>69</v>
      </c>
      <c r="C315" s="649">
        <v>10</v>
      </c>
      <c r="D315" s="653">
        <v>91438000</v>
      </c>
      <c r="F315" s="34"/>
      <c r="G315" s="4"/>
      <c r="H315" s="20"/>
      <c r="L315" s="24"/>
      <c r="N315" s="24"/>
      <c r="O315" s="24"/>
      <c r="P315" s="24"/>
    </row>
    <row r="316" spans="1:16" ht="18.75" hidden="1" customHeight="1" x14ac:dyDescent="0.2">
      <c r="A316" s="16"/>
      <c r="B316" s="790" t="s">
        <v>32</v>
      </c>
      <c r="C316" s="649">
        <v>0</v>
      </c>
      <c r="D316" s="653">
        <v>0</v>
      </c>
      <c r="F316" s="34"/>
      <c r="G316" s="4"/>
      <c r="H316" s="20"/>
      <c r="L316" s="24"/>
      <c r="N316" s="24"/>
      <c r="O316" s="24"/>
      <c r="P316" s="24"/>
    </row>
    <row r="317" spans="1:16" ht="18.75" hidden="1" customHeight="1" x14ac:dyDescent="0.2">
      <c r="A317" s="16"/>
      <c r="B317" s="790" t="s">
        <v>33</v>
      </c>
      <c r="C317" s="649">
        <v>0</v>
      </c>
      <c r="D317" s="653">
        <v>0</v>
      </c>
      <c r="F317" s="34"/>
      <c r="G317" s="4"/>
      <c r="H317" s="20"/>
      <c r="L317" s="24"/>
      <c r="N317" s="24"/>
      <c r="O317" s="24"/>
      <c r="P317" s="24"/>
    </row>
    <row r="318" spans="1:16" ht="18.95" hidden="1" customHeight="1" x14ac:dyDescent="0.2">
      <c r="A318" s="16"/>
      <c r="B318" s="790" t="s">
        <v>34</v>
      </c>
      <c r="C318" s="649">
        <v>0</v>
      </c>
      <c r="D318" s="653">
        <v>0</v>
      </c>
      <c r="F318" s="34"/>
      <c r="G318" s="4"/>
      <c r="H318" s="20"/>
      <c r="L318" s="24"/>
      <c r="N318" s="24"/>
      <c r="O318" s="24"/>
      <c r="P318" s="24"/>
    </row>
    <row r="319" spans="1:16" ht="18.95" hidden="1" customHeight="1" x14ac:dyDescent="0.2">
      <c r="A319" s="16"/>
      <c r="B319" s="790" t="s">
        <v>35</v>
      </c>
      <c r="C319" s="649">
        <v>0</v>
      </c>
      <c r="D319" s="653">
        <v>0</v>
      </c>
      <c r="F319" s="34"/>
      <c r="G319" s="4"/>
      <c r="H319" s="20"/>
      <c r="L319" s="24"/>
      <c r="N319" s="24"/>
      <c r="O319" s="24"/>
      <c r="P319" s="24"/>
    </row>
    <row r="320" spans="1:16" ht="18.95" hidden="1" customHeight="1" x14ac:dyDescent="0.2">
      <c r="A320" s="16"/>
      <c r="B320" s="790" t="s">
        <v>31</v>
      </c>
      <c r="C320" s="649">
        <v>0</v>
      </c>
      <c r="D320" s="653">
        <v>0</v>
      </c>
      <c r="F320" s="34"/>
      <c r="G320" s="4"/>
      <c r="H320" s="20"/>
      <c r="L320" s="24"/>
      <c r="N320" s="24"/>
      <c r="O320" s="24"/>
      <c r="P320" s="24"/>
    </row>
    <row r="321" spans="1:17" ht="18.95" hidden="1" customHeight="1" x14ac:dyDescent="0.2">
      <c r="A321" s="16"/>
      <c r="B321" s="790" t="s">
        <v>36</v>
      </c>
      <c r="C321" s="649">
        <v>0</v>
      </c>
      <c r="D321" s="653">
        <v>0</v>
      </c>
      <c r="F321" s="34"/>
      <c r="G321" s="4"/>
      <c r="H321" s="20"/>
      <c r="L321" s="24"/>
      <c r="N321" s="24"/>
      <c r="O321" s="24"/>
      <c r="P321" s="24"/>
    </row>
    <row r="322" spans="1:17" ht="18.95" hidden="1" customHeight="1" x14ac:dyDescent="0.2">
      <c r="A322" s="16"/>
      <c r="B322" s="790" t="s">
        <v>37</v>
      </c>
      <c r="C322" s="649">
        <v>0</v>
      </c>
      <c r="D322" s="653">
        <v>0</v>
      </c>
      <c r="F322" s="34"/>
      <c r="G322" s="4"/>
      <c r="H322" s="20"/>
      <c r="L322" s="24"/>
      <c r="N322" s="24"/>
      <c r="O322" s="24"/>
      <c r="P322" s="24"/>
    </row>
    <row r="323" spans="1:17" ht="18.95" hidden="1" customHeight="1" x14ac:dyDescent="0.2">
      <c r="A323" s="16"/>
      <c r="B323" s="790" t="s">
        <v>38</v>
      </c>
      <c r="C323" s="649">
        <v>0</v>
      </c>
      <c r="D323" s="653">
        <v>0</v>
      </c>
      <c r="E323" s="487"/>
      <c r="F323" s="34"/>
      <c r="G323" s="4"/>
      <c r="H323" s="20"/>
      <c r="L323" s="24"/>
      <c r="N323" s="24"/>
      <c r="O323" s="24"/>
      <c r="P323" s="24"/>
    </row>
    <row r="324" spans="1:17" ht="18.95" hidden="1" customHeight="1" x14ac:dyDescent="0.2">
      <c r="A324" s="16"/>
      <c r="B324" s="790" t="s">
        <v>39</v>
      </c>
      <c r="C324" s="649">
        <v>0</v>
      </c>
      <c r="D324" s="653">
        <v>0</v>
      </c>
      <c r="E324" s="487"/>
      <c r="F324" s="34"/>
      <c r="G324" s="4"/>
      <c r="H324" s="20"/>
      <c r="L324" s="24"/>
      <c r="N324" s="24"/>
      <c r="O324" s="24"/>
      <c r="P324" s="24"/>
    </row>
    <row r="325" spans="1:17" ht="18.95" hidden="1" customHeight="1" x14ac:dyDescent="0.2">
      <c r="A325" s="16"/>
      <c r="B325" s="790" t="s">
        <v>40</v>
      </c>
      <c r="C325" s="649">
        <v>0</v>
      </c>
      <c r="D325" s="653">
        <v>0</v>
      </c>
      <c r="E325" s="487"/>
      <c r="F325" s="34"/>
      <c r="G325" s="4"/>
      <c r="H325" s="20"/>
      <c r="L325" s="24"/>
      <c r="N325" s="24"/>
      <c r="O325" s="24"/>
      <c r="P325" s="24"/>
    </row>
    <row r="326" spans="1:17" ht="18.95" hidden="1" customHeight="1" x14ac:dyDescent="0.2">
      <c r="A326" s="16"/>
      <c r="B326" s="790" t="s">
        <v>70</v>
      </c>
      <c r="C326" s="649">
        <v>0</v>
      </c>
      <c r="D326" s="653">
        <v>0</v>
      </c>
      <c r="E326" s="487"/>
      <c r="F326" s="34"/>
      <c r="G326" s="4"/>
      <c r="H326" s="20"/>
      <c r="L326" s="24"/>
      <c r="N326" s="24"/>
      <c r="O326" s="24"/>
      <c r="P326" s="24"/>
    </row>
    <row r="327" spans="1:17" ht="18.95" hidden="1" customHeight="1" x14ac:dyDescent="0.2">
      <c r="A327" s="16"/>
      <c r="B327" s="685"/>
      <c r="D327" s="653"/>
      <c r="E327" s="487"/>
      <c r="F327" s="34"/>
      <c r="G327" s="4"/>
      <c r="H327" s="20"/>
      <c r="I327" s="19"/>
      <c r="L327" s="24"/>
      <c r="N327" s="24"/>
      <c r="O327" s="24"/>
      <c r="P327" s="24"/>
    </row>
    <row r="328" spans="1:17" ht="15" customHeight="1" x14ac:dyDescent="0.2">
      <c r="A328" s="16"/>
      <c r="B328" s="809" t="s">
        <v>6</v>
      </c>
      <c r="C328" s="802">
        <f>SUM(C315:C327)</f>
        <v>10</v>
      </c>
      <c r="D328" s="814">
        <f>SUM(D315:D327)</f>
        <v>91438000</v>
      </c>
      <c r="F328" s="13"/>
      <c r="G328" s="4"/>
      <c r="H328" s="20"/>
      <c r="I328" s="19"/>
      <c r="L328" s="24"/>
      <c r="N328" s="24"/>
      <c r="O328" s="24"/>
      <c r="P328" s="24"/>
    </row>
    <row r="329" spans="1:17" ht="15" customHeight="1" x14ac:dyDescent="0.2">
      <c r="A329" s="16"/>
      <c r="B329" s="994" t="s">
        <v>569</v>
      </c>
      <c r="C329" s="667"/>
      <c r="D329" s="998"/>
      <c r="F329" s="13"/>
      <c r="G329" s="4"/>
      <c r="H329" s="20"/>
      <c r="I329" s="19"/>
      <c r="L329" s="24"/>
      <c r="N329" s="24"/>
      <c r="O329" s="24"/>
      <c r="P329" s="24"/>
    </row>
    <row r="330" spans="1:17" ht="15.75" customHeight="1" x14ac:dyDescent="0.2">
      <c r="A330" s="16"/>
      <c r="B330" s="1703" t="s">
        <v>116</v>
      </c>
      <c r="C330" s="1703"/>
      <c r="D330" s="1703"/>
      <c r="E330" s="1703"/>
      <c r="J330" s="19"/>
      <c r="N330" s="24"/>
      <c r="O330" s="24"/>
      <c r="P330" s="24"/>
    </row>
    <row r="331" spans="1:17" ht="15" customHeight="1" x14ac:dyDescent="0.2">
      <c r="A331" s="16"/>
      <c r="B331" s="1703"/>
      <c r="C331" s="1703"/>
      <c r="D331" s="1703"/>
      <c r="E331" s="1703"/>
      <c r="J331" s="19"/>
      <c r="N331" s="24"/>
      <c r="O331" s="24"/>
      <c r="P331" s="24"/>
    </row>
    <row r="332" spans="1:17" ht="15.75" customHeight="1" x14ac:dyDescent="0.2">
      <c r="B332" s="1703"/>
      <c r="C332" s="1703"/>
      <c r="D332" s="1703"/>
      <c r="E332" s="1703"/>
      <c r="F332" s="30"/>
      <c r="G332" s="30"/>
      <c r="H332" s="30"/>
      <c r="I332" s="27"/>
      <c r="J332" s="157"/>
      <c r="K332" s="4"/>
      <c r="N332" s="24"/>
      <c r="O332" s="24"/>
      <c r="P332" s="24"/>
    </row>
    <row r="333" spans="1:17" ht="15.75" customHeight="1" x14ac:dyDescent="0.2">
      <c r="B333" s="841"/>
      <c r="C333" s="841"/>
      <c r="D333" s="841"/>
      <c r="E333" s="841"/>
      <c r="F333" s="30"/>
      <c r="G333" s="30"/>
      <c r="H333" s="30"/>
      <c r="I333" s="27"/>
      <c r="J333" s="157"/>
      <c r="K333" s="4"/>
      <c r="P333" s="27"/>
      <c r="Q333" s="25"/>
    </row>
    <row r="334" spans="1:17" ht="15.75" customHeight="1" x14ac:dyDescent="0.2">
      <c r="B334" s="841"/>
      <c r="C334" s="841"/>
      <c r="D334" s="841"/>
      <c r="E334" s="1225"/>
      <c r="F334" s="30"/>
      <c r="G334" s="30"/>
      <c r="H334" s="30"/>
      <c r="I334" s="27"/>
      <c r="J334" s="157"/>
      <c r="K334" s="4"/>
      <c r="P334" s="27"/>
      <c r="Q334" s="25"/>
    </row>
    <row r="335" spans="1:17" ht="15.75" customHeight="1" x14ac:dyDescent="0.2">
      <c r="B335" s="841"/>
      <c r="C335" s="841"/>
      <c r="D335" s="841"/>
      <c r="E335" s="841"/>
      <c r="F335" s="30"/>
      <c r="G335" s="30"/>
      <c r="H335" s="30"/>
      <c r="I335" s="27"/>
      <c r="J335" s="157"/>
      <c r="K335" s="4"/>
      <c r="P335" s="27"/>
      <c r="Q335" s="25"/>
    </row>
    <row r="336" spans="1:17" ht="15.75" customHeight="1" x14ac:dyDescent="0.2">
      <c r="B336" s="841"/>
      <c r="C336" s="841"/>
      <c r="D336" s="841"/>
      <c r="E336" s="841"/>
      <c r="F336" s="30"/>
      <c r="G336" s="30"/>
      <c r="H336" s="30"/>
      <c r="I336" s="27"/>
      <c r="J336" s="157"/>
      <c r="K336" s="4"/>
      <c r="P336" s="27"/>
      <c r="Q336" s="25"/>
    </row>
    <row r="337" spans="1:25" ht="26.25" customHeight="1" x14ac:dyDescent="0.2">
      <c r="A337" s="30"/>
      <c r="B337" s="1692" t="s">
        <v>293</v>
      </c>
      <c r="C337" s="1692"/>
      <c r="D337" s="1692"/>
      <c r="E337" s="1692"/>
      <c r="F337" s="27"/>
      <c r="G337" s="157"/>
      <c r="M337" s="484"/>
      <c r="Q337" s="25"/>
      <c r="R337" s="25"/>
      <c r="S337" s="25"/>
      <c r="T337" s="25"/>
      <c r="U337" s="25"/>
      <c r="V337" s="25"/>
      <c r="W337" s="370"/>
    </row>
    <row r="338" spans="1:25" ht="15.75" customHeight="1" x14ac:dyDescent="0.2">
      <c r="A338" s="30"/>
      <c r="B338" s="666"/>
      <c r="C338" s="667"/>
      <c r="D338" s="667"/>
      <c r="M338" s="484"/>
      <c r="Q338" s="1730"/>
      <c r="R338" s="165"/>
      <c r="S338" s="165"/>
      <c r="T338" s="165"/>
      <c r="U338" s="165"/>
      <c r="V338" s="165"/>
      <c r="W338" s="370"/>
      <c r="X338" s="1731"/>
      <c r="Y338" s="1731"/>
    </row>
    <row r="339" spans="1:25" ht="15.75" customHeight="1" x14ac:dyDescent="0.2">
      <c r="A339" s="16"/>
      <c r="C339" s="1683" t="s">
        <v>1132</v>
      </c>
      <c r="D339" s="1737"/>
      <c r="E339" s="1737"/>
      <c r="F339" s="1737"/>
      <c r="G339" s="1737"/>
      <c r="H339" s="1684"/>
      <c r="J339" s="2"/>
      <c r="K339" s="1738" t="s">
        <v>1023</v>
      </c>
      <c r="L339" s="1739"/>
      <c r="M339" s="1739"/>
      <c r="N339" s="1740"/>
      <c r="O339" s="169"/>
      <c r="Q339" s="1730"/>
      <c r="R339" s="165"/>
      <c r="S339" s="165"/>
      <c r="T339" s="165"/>
      <c r="U339" s="165"/>
      <c r="V339" s="165"/>
      <c r="W339" s="422"/>
      <c r="X339" s="423"/>
      <c r="Y339" s="423"/>
    </row>
    <row r="340" spans="1:25" s="34" customFormat="1" ht="33" customHeight="1" x14ac:dyDescent="0.2">
      <c r="A340" s="49"/>
      <c r="B340" s="487"/>
      <c r="C340" s="1726" t="s">
        <v>1133</v>
      </c>
      <c r="D340" s="1727"/>
      <c r="E340" s="1727"/>
      <c r="F340" s="1735" t="s">
        <v>1134</v>
      </c>
      <c r="G340" s="1728"/>
      <c r="H340" s="1729"/>
      <c r="I340" s="20"/>
      <c r="J340" s="487"/>
      <c r="K340" s="1735" t="s">
        <v>1024</v>
      </c>
      <c r="L340" s="1729"/>
      <c r="M340" s="1735" t="s">
        <v>1025</v>
      </c>
      <c r="N340" s="1729"/>
      <c r="O340" s="169"/>
      <c r="Q340" s="165"/>
      <c r="R340" s="165"/>
      <c r="S340" s="165"/>
      <c r="T340" s="165"/>
      <c r="U340" s="165"/>
      <c r="V340" s="165"/>
      <c r="W340" s="424"/>
      <c r="X340" s="425"/>
      <c r="Y340" s="425"/>
    </row>
    <row r="341" spans="1:25" x14ac:dyDescent="0.2">
      <c r="A341" s="16"/>
      <c r="B341" s="648" t="s">
        <v>48</v>
      </c>
      <c r="C341" s="648" t="s">
        <v>405</v>
      </c>
      <c r="D341" s="648" t="s">
        <v>49</v>
      </c>
      <c r="E341" s="881" t="s">
        <v>404</v>
      </c>
      <c r="F341" s="43" t="s">
        <v>30</v>
      </c>
      <c r="G341" s="43" t="s">
        <v>49</v>
      </c>
      <c r="H341" s="325" t="s">
        <v>404</v>
      </c>
      <c r="J341" s="648" t="s">
        <v>48</v>
      </c>
      <c r="K341" s="648" t="s">
        <v>257</v>
      </c>
      <c r="L341" s="648" t="s">
        <v>49</v>
      </c>
      <c r="M341" s="648" t="s">
        <v>30</v>
      </c>
      <c r="N341" s="1005" t="s">
        <v>49</v>
      </c>
      <c r="O341" s="169"/>
      <c r="P341" s="166"/>
      <c r="Q341" s="166"/>
      <c r="R341" s="166"/>
      <c r="S341" s="166"/>
      <c r="T341" s="166"/>
      <c r="U341" s="166"/>
      <c r="V341" s="426"/>
      <c r="W341" s="427"/>
      <c r="X341" s="428"/>
    </row>
    <row r="342" spans="1:25" s="44" customFormat="1" x14ac:dyDescent="0.2">
      <c r="A342" s="41"/>
      <c r="B342" s="908" t="s">
        <v>50</v>
      </c>
      <c r="C342" s="909">
        <v>55</v>
      </c>
      <c r="D342" s="1472">
        <v>697.48448141999995</v>
      </c>
      <c r="E342" s="910">
        <f t="shared" ref="E342:E366" si="12">C342/$C$367</f>
        <v>0.36666666666666664</v>
      </c>
      <c r="F342" s="909">
        <v>198</v>
      </c>
      <c r="G342" s="1472">
        <v>1903.1053904800001</v>
      </c>
      <c r="H342" s="910">
        <f t="shared" ref="H342:H366" si="13">F342/$F$367</f>
        <v>0.23431952662721894</v>
      </c>
      <c r="J342" s="908" t="s">
        <v>50</v>
      </c>
      <c r="K342" s="909">
        <v>25</v>
      </c>
      <c r="L342" s="1006">
        <v>458.63809583</v>
      </c>
      <c r="M342" s="909">
        <v>227</v>
      </c>
      <c r="N342" s="1007">
        <v>2162.3190604900001</v>
      </c>
      <c r="P342" s="167"/>
      <c r="Q342" s="167"/>
      <c r="R342" s="167"/>
      <c r="S342" s="167"/>
      <c r="T342" s="167"/>
      <c r="U342" s="167"/>
      <c r="V342" s="429"/>
      <c r="W342" s="430"/>
      <c r="X342" s="431"/>
      <c r="Y342" s="321"/>
    </row>
    <row r="343" spans="1:25" s="44" customFormat="1" x14ac:dyDescent="0.2">
      <c r="A343" s="41"/>
      <c r="B343" s="908" t="s">
        <v>51</v>
      </c>
      <c r="C343" s="909">
        <v>39</v>
      </c>
      <c r="D343" s="1472">
        <v>806.46212686000001</v>
      </c>
      <c r="E343" s="910">
        <f t="shared" si="12"/>
        <v>0.26</v>
      </c>
      <c r="F343" s="909">
        <v>265</v>
      </c>
      <c r="G343" s="1472">
        <v>3084.06846683</v>
      </c>
      <c r="H343" s="910">
        <f t="shared" si="13"/>
        <v>0.31360946745562129</v>
      </c>
      <c r="J343" s="908" t="s">
        <v>51</v>
      </c>
      <c r="K343" s="909">
        <v>17</v>
      </c>
      <c r="L343" s="1006">
        <v>453.05076726999999</v>
      </c>
      <c r="M343" s="909">
        <v>424</v>
      </c>
      <c r="N343" s="1007">
        <v>6760.7039403199997</v>
      </c>
      <c r="P343" s="167"/>
      <c r="Q343" s="167"/>
      <c r="R343" s="167"/>
      <c r="S343" s="167"/>
      <c r="T343" s="167"/>
      <c r="U343" s="167"/>
      <c r="V343" s="429"/>
      <c r="W343" s="430"/>
      <c r="X343" s="431"/>
      <c r="Y343" s="321"/>
    </row>
    <row r="344" spans="1:25" s="44" customFormat="1" x14ac:dyDescent="0.2">
      <c r="A344" s="41"/>
      <c r="B344" s="908" t="s">
        <v>52</v>
      </c>
      <c r="C344" s="909">
        <v>0</v>
      </c>
      <c r="D344" s="1006">
        <v>0</v>
      </c>
      <c r="E344" s="910">
        <f t="shared" si="12"/>
        <v>0</v>
      </c>
      <c r="F344" s="909">
        <v>1</v>
      </c>
      <c r="G344" s="1472">
        <v>24.54975056</v>
      </c>
      <c r="H344" s="910">
        <f t="shared" si="13"/>
        <v>1.1834319526627219E-3</v>
      </c>
      <c r="J344" s="908" t="s">
        <v>52</v>
      </c>
      <c r="K344" s="909">
        <v>5</v>
      </c>
      <c r="L344" s="1006">
        <v>91.561184150000003</v>
      </c>
      <c r="M344" s="909">
        <v>3</v>
      </c>
      <c r="N344" s="1007">
        <v>37.925419489999996</v>
      </c>
      <c r="O344" s="167"/>
      <c r="P344" s="167"/>
      <c r="Q344" s="167"/>
      <c r="R344" s="167"/>
      <c r="S344" s="167"/>
      <c r="T344" s="167"/>
      <c r="U344" s="167"/>
      <c r="V344" s="429"/>
      <c r="W344" s="430"/>
      <c r="X344" s="431"/>
      <c r="Y344" s="321"/>
    </row>
    <row r="345" spans="1:25" s="44" customFormat="1" x14ac:dyDescent="0.2">
      <c r="A345" s="41"/>
      <c r="B345" s="908" t="s">
        <v>53</v>
      </c>
      <c r="C345" s="909">
        <v>1</v>
      </c>
      <c r="D345" s="1472">
        <v>23.057214139999999</v>
      </c>
      <c r="E345" s="910">
        <f t="shared" si="12"/>
        <v>6.6666666666666671E-3</v>
      </c>
      <c r="F345" s="909">
        <v>26</v>
      </c>
      <c r="G345" s="1472">
        <v>244.67117537000001</v>
      </c>
      <c r="H345" s="910">
        <f t="shared" si="13"/>
        <v>3.0769230769230771E-2</v>
      </c>
      <c r="J345" s="908" t="s">
        <v>53</v>
      </c>
      <c r="K345" s="909">
        <v>0</v>
      </c>
      <c r="L345" s="1006">
        <v>0</v>
      </c>
      <c r="M345" s="909">
        <v>13</v>
      </c>
      <c r="N345" s="1007">
        <v>100.39400000000001</v>
      </c>
      <c r="O345" s="169"/>
      <c r="P345" s="169"/>
      <c r="Q345" s="169"/>
      <c r="R345" s="169"/>
      <c r="S345" s="169"/>
      <c r="T345" s="169"/>
      <c r="U345" s="169"/>
      <c r="V345" s="429"/>
      <c r="W345" s="430"/>
      <c r="X345" s="431"/>
      <c r="Y345" s="321"/>
    </row>
    <row r="346" spans="1:25" s="44" customFormat="1" x14ac:dyDescent="0.2">
      <c r="A346" s="41"/>
      <c r="B346" s="908" t="s">
        <v>54</v>
      </c>
      <c r="C346" s="909">
        <v>1</v>
      </c>
      <c r="D346" s="1472">
        <v>7.9930000000000003</v>
      </c>
      <c r="E346" s="910">
        <f t="shared" si="12"/>
        <v>6.6666666666666671E-3</v>
      </c>
      <c r="F346" s="909">
        <v>2</v>
      </c>
      <c r="G346" s="1472">
        <v>15.356999999999999</v>
      </c>
      <c r="H346" s="910">
        <f t="shared" si="13"/>
        <v>2.3668639053254438E-3</v>
      </c>
      <c r="J346" s="908" t="s">
        <v>54</v>
      </c>
      <c r="K346" s="909">
        <v>0</v>
      </c>
      <c r="L346" s="1006">
        <v>0</v>
      </c>
      <c r="M346" s="909">
        <v>4</v>
      </c>
      <c r="N346" s="1007">
        <v>35.625999999999998</v>
      </c>
      <c r="O346" s="169"/>
      <c r="P346" s="169"/>
      <c r="Q346" s="169"/>
      <c r="R346" s="169"/>
      <c r="S346" s="169"/>
      <c r="T346" s="169"/>
      <c r="U346" s="169"/>
      <c r="V346" s="429"/>
      <c r="W346" s="430"/>
      <c r="X346" s="431"/>
      <c r="Y346" s="321"/>
    </row>
    <row r="347" spans="1:25" s="44" customFormat="1" x14ac:dyDescent="0.2">
      <c r="A347" s="41"/>
      <c r="B347" s="908" t="s">
        <v>55</v>
      </c>
      <c r="C347" s="909">
        <v>0</v>
      </c>
      <c r="D347" s="1006">
        <v>0</v>
      </c>
      <c r="E347" s="910">
        <f t="shared" si="12"/>
        <v>0</v>
      </c>
      <c r="F347" s="909">
        <v>34</v>
      </c>
      <c r="G347" s="1472">
        <v>311.49809566000005</v>
      </c>
      <c r="H347" s="910">
        <f t="shared" si="13"/>
        <v>4.0236686390532544E-2</v>
      </c>
      <c r="J347" s="908" t="s">
        <v>55</v>
      </c>
      <c r="K347" s="909">
        <v>0</v>
      </c>
      <c r="L347" s="1006">
        <v>0</v>
      </c>
      <c r="M347" s="909">
        <v>33</v>
      </c>
      <c r="N347" s="1007">
        <v>276.97686806000002</v>
      </c>
      <c r="O347" s="167"/>
      <c r="P347" s="167"/>
      <c r="Q347" s="167"/>
      <c r="R347" s="167"/>
      <c r="S347" s="167"/>
      <c r="T347" s="167"/>
      <c r="U347" s="167"/>
      <c r="V347" s="429"/>
      <c r="W347" s="430"/>
      <c r="X347" s="431"/>
      <c r="Y347" s="321"/>
    </row>
    <row r="348" spans="1:25" s="44" customFormat="1" x14ac:dyDescent="0.2">
      <c r="A348" s="41"/>
      <c r="B348" s="908" t="s">
        <v>115</v>
      </c>
      <c r="C348" s="909">
        <v>16</v>
      </c>
      <c r="D348" s="1472">
        <v>294.87305001999999</v>
      </c>
      <c r="E348" s="910">
        <f t="shared" si="12"/>
        <v>0.10666666666666667</v>
      </c>
      <c r="F348" s="909">
        <v>78</v>
      </c>
      <c r="G348" s="1472">
        <v>871.36908821000009</v>
      </c>
      <c r="H348" s="910">
        <f t="shared" si="13"/>
        <v>9.2307692307692313E-2</v>
      </c>
      <c r="J348" s="908" t="s">
        <v>115</v>
      </c>
      <c r="K348" s="909">
        <v>2</v>
      </c>
      <c r="L348" s="1006">
        <v>39.323950809999999</v>
      </c>
      <c r="M348" s="909">
        <v>33</v>
      </c>
      <c r="N348" s="1007">
        <v>280.09199999999998</v>
      </c>
      <c r="O348" s="167"/>
      <c r="P348" s="167"/>
      <c r="Q348" s="167"/>
      <c r="R348" s="167"/>
      <c r="S348" s="167"/>
      <c r="T348" s="167"/>
      <c r="U348" s="167"/>
      <c r="V348" s="429"/>
      <c r="W348" s="430"/>
      <c r="X348" s="431"/>
      <c r="Y348" s="321"/>
    </row>
    <row r="349" spans="1:25" s="44" customFormat="1" x14ac:dyDescent="0.2">
      <c r="A349" s="41"/>
      <c r="B349" s="908" t="s">
        <v>294</v>
      </c>
      <c r="C349" s="909">
        <v>5</v>
      </c>
      <c r="D349" s="1472">
        <v>71.969864790000003</v>
      </c>
      <c r="E349" s="910">
        <f t="shared" si="12"/>
        <v>3.3333333333333333E-2</v>
      </c>
      <c r="F349" s="909">
        <v>55</v>
      </c>
      <c r="G349" s="1472">
        <v>683.11333925999998</v>
      </c>
      <c r="H349" s="910">
        <f t="shared" si="13"/>
        <v>6.5088757396449703E-2</v>
      </c>
      <c r="J349" s="908" t="s">
        <v>338</v>
      </c>
      <c r="K349" s="909">
        <v>3</v>
      </c>
      <c r="L349" s="1006">
        <v>66.703249170000007</v>
      </c>
      <c r="M349" s="909">
        <v>52</v>
      </c>
      <c r="N349" s="1007">
        <v>663.00706726999999</v>
      </c>
      <c r="O349" s="167"/>
      <c r="P349" s="167"/>
      <c r="Q349" s="167"/>
      <c r="R349" s="167"/>
      <c r="S349" s="167"/>
      <c r="T349" s="167"/>
      <c r="U349" s="167"/>
      <c r="V349" s="429"/>
      <c r="W349" s="430"/>
      <c r="X349" s="431"/>
      <c r="Y349" s="321"/>
    </row>
    <row r="350" spans="1:25" s="44" customFormat="1" x14ac:dyDescent="0.2">
      <c r="A350" s="41"/>
      <c r="B350" s="908" t="s">
        <v>56</v>
      </c>
      <c r="C350" s="909">
        <v>0</v>
      </c>
      <c r="D350" s="1006">
        <v>0</v>
      </c>
      <c r="E350" s="910">
        <f t="shared" si="12"/>
        <v>0</v>
      </c>
      <c r="F350" s="909">
        <v>45</v>
      </c>
      <c r="G350" s="1472">
        <v>498.69800911999999</v>
      </c>
      <c r="H350" s="910">
        <f t="shared" si="13"/>
        <v>5.3254437869822487E-2</v>
      </c>
      <c r="J350" s="908" t="s">
        <v>56</v>
      </c>
      <c r="K350" s="909">
        <v>36</v>
      </c>
      <c r="L350" s="1006">
        <v>509.23163388</v>
      </c>
      <c r="M350" s="909">
        <v>43</v>
      </c>
      <c r="N350" s="1007">
        <v>361.70299999999997</v>
      </c>
      <c r="O350" s="167"/>
      <c r="P350" s="167"/>
      <c r="Q350" s="167"/>
      <c r="R350" s="167"/>
      <c r="S350" s="167"/>
      <c r="T350" s="167"/>
      <c r="U350" s="167"/>
      <c r="V350" s="429"/>
      <c r="W350" s="430"/>
      <c r="X350" s="431"/>
      <c r="Y350" s="321"/>
    </row>
    <row r="351" spans="1:25" s="44" customFormat="1" x14ac:dyDescent="0.2">
      <c r="A351" s="41"/>
      <c r="B351" s="908" t="s">
        <v>295</v>
      </c>
      <c r="C351" s="909">
        <v>6</v>
      </c>
      <c r="D351" s="1472">
        <v>104.74998004000001</v>
      </c>
      <c r="E351" s="910">
        <f t="shared" si="12"/>
        <v>0.04</v>
      </c>
      <c r="F351" s="909">
        <v>22</v>
      </c>
      <c r="G351" s="1472">
        <v>247.16147182</v>
      </c>
      <c r="H351" s="910">
        <f t="shared" si="13"/>
        <v>2.6035502958579881E-2</v>
      </c>
      <c r="J351" s="908" t="s">
        <v>182</v>
      </c>
      <c r="K351" s="909">
        <v>0</v>
      </c>
      <c r="L351" s="1006">
        <v>0</v>
      </c>
      <c r="M351" s="909">
        <v>27</v>
      </c>
      <c r="N351" s="1007">
        <v>269.65499947000001</v>
      </c>
      <c r="O351" s="167"/>
      <c r="P351" s="167"/>
      <c r="Q351" s="167"/>
      <c r="R351" s="167"/>
      <c r="S351" s="167"/>
      <c r="T351" s="167"/>
      <c r="U351" s="167"/>
      <c r="V351" s="429"/>
      <c r="W351" s="430"/>
      <c r="X351" s="431"/>
      <c r="Y351" s="321"/>
    </row>
    <row r="352" spans="1:25" s="44" customFormat="1" x14ac:dyDescent="0.2">
      <c r="A352" s="41"/>
      <c r="B352" s="908" t="s">
        <v>296</v>
      </c>
      <c r="C352" s="909">
        <v>0</v>
      </c>
      <c r="D352" s="1006">
        <v>0</v>
      </c>
      <c r="E352" s="910">
        <f t="shared" si="12"/>
        <v>0</v>
      </c>
      <c r="F352" s="909">
        <v>0</v>
      </c>
      <c r="G352" s="1006">
        <v>0</v>
      </c>
      <c r="H352" s="910">
        <f t="shared" si="13"/>
        <v>0</v>
      </c>
      <c r="J352" s="908" t="s">
        <v>128</v>
      </c>
      <c r="K352" s="909">
        <v>1</v>
      </c>
      <c r="L352" s="1006">
        <v>19.381412709999999</v>
      </c>
      <c r="M352" s="909">
        <v>3</v>
      </c>
      <c r="N352" s="1007">
        <v>32.469051720000003</v>
      </c>
      <c r="O352" s="167"/>
      <c r="P352" s="167"/>
      <c r="Q352" s="167"/>
      <c r="R352" s="167"/>
      <c r="S352" s="167"/>
      <c r="T352" s="167"/>
      <c r="U352" s="167"/>
      <c r="V352" s="429"/>
      <c r="W352" s="430"/>
      <c r="X352" s="431"/>
      <c r="Y352" s="321"/>
    </row>
    <row r="353" spans="1:17" s="44" customFormat="1" x14ac:dyDescent="0.2">
      <c r="A353" s="41"/>
      <c r="B353" s="908" t="s">
        <v>71</v>
      </c>
      <c r="C353" s="909">
        <v>0</v>
      </c>
      <c r="D353" s="1006">
        <v>0</v>
      </c>
      <c r="E353" s="910">
        <f t="shared" si="12"/>
        <v>0</v>
      </c>
      <c r="F353" s="909">
        <v>2</v>
      </c>
      <c r="G353" s="1472">
        <v>18.559999999999999</v>
      </c>
      <c r="H353" s="910">
        <f t="shared" si="13"/>
        <v>2.3668639053254438E-3</v>
      </c>
      <c r="J353" s="908" t="s">
        <v>71</v>
      </c>
      <c r="K353" s="909">
        <v>0</v>
      </c>
      <c r="L353" s="1006">
        <v>0</v>
      </c>
      <c r="M353" s="909">
        <v>0</v>
      </c>
      <c r="N353" s="1007">
        <v>0</v>
      </c>
      <c r="O353" s="167"/>
      <c r="P353" s="167"/>
      <c r="Q353" s="167"/>
    </row>
    <row r="354" spans="1:17" s="44" customFormat="1" x14ac:dyDescent="0.2">
      <c r="A354" s="41"/>
      <c r="B354" s="908" t="s">
        <v>297</v>
      </c>
      <c r="C354" s="909">
        <v>0</v>
      </c>
      <c r="D354" s="1006">
        <v>0</v>
      </c>
      <c r="E354" s="910">
        <f t="shared" si="12"/>
        <v>0</v>
      </c>
      <c r="F354" s="909">
        <v>4</v>
      </c>
      <c r="G354" s="1472">
        <v>37.106999999999999</v>
      </c>
      <c r="H354" s="910">
        <f t="shared" si="13"/>
        <v>4.7337278106508876E-3</v>
      </c>
      <c r="J354" s="908" t="s">
        <v>339</v>
      </c>
      <c r="K354" s="909">
        <v>0</v>
      </c>
      <c r="L354" s="1006">
        <v>0</v>
      </c>
      <c r="M354" s="909">
        <v>7</v>
      </c>
      <c r="N354" s="1007">
        <v>59.15</v>
      </c>
      <c r="O354" s="167"/>
      <c r="P354" s="636"/>
      <c r="Q354" s="167"/>
    </row>
    <row r="355" spans="1:17" s="44" customFormat="1" x14ac:dyDescent="0.2">
      <c r="A355" s="41"/>
      <c r="B355" s="908" t="s">
        <v>298</v>
      </c>
      <c r="C355" s="909">
        <v>0</v>
      </c>
      <c r="D355" s="1006">
        <v>0</v>
      </c>
      <c r="E355" s="910">
        <f t="shared" si="12"/>
        <v>0</v>
      </c>
      <c r="F355" s="909">
        <v>36</v>
      </c>
      <c r="G355" s="1472">
        <v>334.71100000000001</v>
      </c>
      <c r="H355" s="910">
        <f t="shared" si="13"/>
        <v>4.2603550295857988E-2</v>
      </c>
      <c r="J355" s="908" t="s">
        <v>340</v>
      </c>
      <c r="K355" s="909">
        <v>0</v>
      </c>
      <c r="L355" s="1006">
        <v>0</v>
      </c>
      <c r="M355" s="909">
        <v>7</v>
      </c>
      <c r="N355" s="1007">
        <v>58.805999999999997</v>
      </c>
      <c r="O355" s="167"/>
      <c r="P355" s="636"/>
      <c r="Q355" s="167"/>
    </row>
    <row r="356" spans="1:17" s="44" customFormat="1" x14ac:dyDescent="0.2">
      <c r="A356" s="41"/>
      <c r="B356" s="908" t="s">
        <v>126</v>
      </c>
      <c r="C356" s="909">
        <v>5</v>
      </c>
      <c r="D356" s="1472">
        <v>93.934553199999996</v>
      </c>
      <c r="E356" s="910">
        <f t="shared" si="12"/>
        <v>3.3333333333333333E-2</v>
      </c>
      <c r="F356" s="909">
        <v>0</v>
      </c>
      <c r="G356" s="1006">
        <v>0</v>
      </c>
      <c r="H356" s="910">
        <f t="shared" si="13"/>
        <v>0</v>
      </c>
      <c r="J356" s="908" t="s">
        <v>126</v>
      </c>
      <c r="K356" s="909">
        <v>0</v>
      </c>
      <c r="L356" s="1006">
        <v>0</v>
      </c>
      <c r="M356" s="909">
        <v>24</v>
      </c>
      <c r="N356" s="1007">
        <v>201.04</v>
      </c>
      <c r="O356" s="167"/>
      <c r="P356" s="167"/>
      <c r="Q356" s="167"/>
    </row>
    <row r="357" spans="1:17" s="44" customFormat="1" x14ac:dyDescent="0.2">
      <c r="A357" s="41"/>
      <c r="B357" s="908" t="s">
        <v>357</v>
      </c>
      <c r="C357" s="909">
        <v>6</v>
      </c>
      <c r="D357" s="1472">
        <v>101.34180599</v>
      </c>
      <c r="E357" s="910">
        <f t="shared" si="12"/>
        <v>0.04</v>
      </c>
      <c r="F357" s="909">
        <v>24</v>
      </c>
      <c r="G357" s="1472">
        <v>294.32581436999999</v>
      </c>
      <c r="H357" s="910">
        <f t="shared" si="13"/>
        <v>2.8402366863905324E-2</v>
      </c>
      <c r="J357" s="908" t="s">
        <v>357</v>
      </c>
      <c r="K357" s="909">
        <v>0</v>
      </c>
      <c r="L357" s="1007">
        <v>0</v>
      </c>
      <c r="M357" s="909">
        <v>20</v>
      </c>
      <c r="N357" s="1007">
        <v>195.14330482000003</v>
      </c>
      <c r="O357" s="167"/>
      <c r="P357" s="167"/>
      <c r="Q357" s="167"/>
    </row>
    <row r="358" spans="1:17" s="44" customFormat="1" x14ac:dyDescent="0.2">
      <c r="A358" s="41"/>
      <c r="B358" s="908" t="s">
        <v>299</v>
      </c>
      <c r="C358" s="909">
        <v>0</v>
      </c>
      <c r="D358" s="1006">
        <v>0</v>
      </c>
      <c r="E358" s="910">
        <f t="shared" si="12"/>
        <v>0</v>
      </c>
      <c r="F358" s="909">
        <v>0</v>
      </c>
      <c r="G358" s="1006">
        <v>0</v>
      </c>
      <c r="H358" s="910">
        <f t="shared" si="13"/>
        <v>0</v>
      </c>
      <c r="J358" s="908" t="s">
        <v>341</v>
      </c>
      <c r="K358" s="909">
        <v>0</v>
      </c>
      <c r="L358" s="1006">
        <v>0</v>
      </c>
      <c r="M358" s="909">
        <v>2</v>
      </c>
      <c r="N358" s="1007">
        <v>16.96</v>
      </c>
      <c r="P358" s="149"/>
      <c r="Q358" s="149"/>
    </row>
    <row r="359" spans="1:17" s="44" customFormat="1" x14ac:dyDescent="0.2">
      <c r="A359" s="41"/>
      <c r="B359" s="1135" t="s">
        <v>657</v>
      </c>
      <c r="C359" s="1136">
        <v>0</v>
      </c>
      <c r="D359" s="1006">
        <v>0</v>
      </c>
      <c r="E359" s="910">
        <f t="shared" si="12"/>
        <v>0</v>
      </c>
      <c r="F359" s="1136">
        <v>1</v>
      </c>
      <c r="G359" s="1472">
        <v>8.48</v>
      </c>
      <c r="H359" s="910">
        <f t="shared" si="13"/>
        <v>1.1834319526627219E-3</v>
      </c>
      <c r="J359" s="1135" t="s">
        <v>657</v>
      </c>
      <c r="K359" s="1136">
        <v>0</v>
      </c>
      <c r="L359" s="1137">
        <v>0</v>
      </c>
      <c r="M359" s="1136">
        <v>0</v>
      </c>
      <c r="N359" s="1138">
        <v>0</v>
      </c>
      <c r="P359" s="149"/>
      <c r="Q359" s="149"/>
    </row>
    <row r="360" spans="1:17" s="44" customFormat="1" x14ac:dyDescent="0.2">
      <c r="A360" s="41"/>
      <c r="B360" s="908" t="s">
        <v>120</v>
      </c>
      <c r="C360" s="909">
        <v>0</v>
      </c>
      <c r="D360" s="1006">
        <v>0</v>
      </c>
      <c r="E360" s="910">
        <f t="shared" si="12"/>
        <v>0</v>
      </c>
      <c r="F360" s="909">
        <v>0</v>
      </c>
      <c r="G360" s="1006">
        <v>0</v>
      </c>
      <c r="H360" s="910">
        <f t="shared" si="13"/>
        <v>0</v>
      </c>
      <c r="J360" s="908" t="s">
        <v>120</v>
      </c>
      <c r="K360" s="909">
        <v>0</v>
      </c>
      <c r="L360" s="1006">
        <v>0</v>
      </c>
      <c r="M360" s="909">
        <v>1</v>
      </c>
      <c r="N360" s="1007">
        <v>8.4499999999999993</v>
      </c>
      <c r="P360" s="149"/>
      <c r="Q360" s="149"/>
    </row>
    <row r="361" spans="1:17" s="44" customFormat="1" x14ac:dyDescent="0.2">
      <c r="A361" s="41"/>
      <c r="B361" s="908" t="s">
        <v>248</v>
      </c>
      <c r="C361" s="909">
        <v>0</v>
      </c>
      <c r="D361" s="1006">
        <v>0</v>
      </c>
      <c r="E361" s="910">
        <f t="shared" si="12"/>
        <v>0</v>
      </c>
      <c r="F361" s="909">
        <v>0</v>
      </c>
      <c r="G361" s="1006">
        <v>0</v>
      </c>
      <c r="H361" s="910">
        <f t="shared" si="13"/>
        <v>0</v>
      </c>
      <c r="J361" s="908" t="s">
        <v>342</v>
      </c>
      <c r="K361" s="909">
        <v>0</v>
      </c>
      <c r="L361" s="1007">
        <v>0</v>
      </c>
      <c r="M361" s="909">
        <v>0</v>
      </c>
      <c r="N361" s="1007">
        <v>0</v>
      </c>
      <c r="P361" s="149"/>
      <c r="Q361" s="149"/>
    </row>
    <row r="362" spans="1:17" s="44" customFormat="1" x14ac:dyDescent="0.2">
      <c r="A362" s="41"/>
      <c r="B362" s="908" t="s">
        <v>289</v>
      </c>
      <c r="C362" s="909">
        <v>0</v>
      </c>
      <c r="D362" s="1006">
        <v>0</v>
      </c>
      <c r="E362" s="910">
        <f t="shared" si="12"/>
        <v>0</v>
      </c>
      <c r="F362" s="909">
        <v>0</v>
      </c>
      <c r="G362" s="1006">
        <v>0</v>
      </c>
      <c r="H362" s="910">
        <f t="shared" si="13"/>
        <v>0</v>
      </c>
      <c r="J362" s="908" t="s">
        <v>289</v>
      </c>
      <c r="K362" s="909">
        <v>0</v>
      </c>
      <c r="L362" s="1006">
        <v>0</v>
      </c>
      <c r="M362" s="909">
        <v>0</v>
      </c>
      <c r="N362" s="1007">
        <v>0</v>
      </c>
      <c r="P362" s="168"/>
      <c r="Q362" s="168"/>
    </row>
    <row r="363" spans="1:17" s="44" customFormat="1" x14ac:dyDescent="0.2">
      <c r="A363" s="41"/>
      <c r="B363" s="908" t="s">
        <v>337</v>
      </c>
      <c r="C363" s="909">
        <v>0</v>
      </c>
      <c r="D363" s="1006">
        <v>0</v>
      </c>
      <c r="E363" s="910">
        <f t="shared" si="12"/>
        <v>0</v>
      </c>
      <c r="F363" s="909">
        <v>0</v>
      </c>
      <c r="G363" s="1006">
        <v>0</v>
      </c>
      <c r="H363" s="910">
        <f t="shared" si="13"/>
        <v>0</v>
      </c>
      <c r="J363" s="908" t="s">
        <v>337</v>
      </c>
      <c r="K363" s="909">
        <v>0</v>
      </c>
      <c r="L363" s="1006">
        <v>0</v>
      </c>
      <c r="M363" s="909">
        <v>0</v>
      </c>
      <c r="N363" s="1007">
        <v>0</v>
      </c>
      <c r="P363" s="168"/>
      <c r="Q363" s="168"/>
    </row>
    <row r="364" spans="1:17" s="44" customFormat="1" x14ac:dyDescent="0.2">
      <c r="A364" s="41"/>
      <c r="B364" s="908" t="s">
        <v>327</v>
      </c>
      <c r="C364" s="909">
        <v>8</v>
      </c>
      <c r="D364" s="1472">
        <v>73.953000000000003</v>
      </c>
      <c r="E364" s="910">
        <f t="shared" si="12"/>
        <v>5.3333333333333337E-2</v>
      </c>
      <c r="F364" s="909">
        <v>17</v>
      </c>
      <c r="G364" s="1472">
        <v>221.31249595</v>
      </c>
      <c r="H364" s="910">
        <f t="shared" si="13"/>
        <v>2.0118343195266272E-2</v>
      </c>
      <c r="J364" s="908" t="s">
        <v>327</v>
      </c>
      <c r="K364" s="909">
        <v>0</v>
      </c>
      <c r="L364" s="1006">
        <v>0</v>
      </c>
      <c r="M364" s="909">
        <v>9</v>
      </c>
      <c r="N364" s="1007">
        <v>85.307900770000003</v>
      </c>
      <c r="P364" s="168"/>
      <c r="Q364" s="168"/>
    </row>
    <row r="365" spans="1:17" s="44" customFormat="1" x14ac:dyDescent="0.2">
      <c r="A365" s="41"/>
      <c r="B365" s="908" t="s">
        <v>290</v>
      </c>
      <c r="C365" s="909">
        <v>6</v>
      </c>
      <c r="D365" s="1472">
        <v>55.305</v>
      </c>
      <c r="E365" s="910">
        <f t="shared" si="12"/>
        <v>0.04</v>
      </c>
      <c r="F365" s="909">
        <v>14</v>
      </c>
      <c r="G365" s="1472">
        <v>219.60315119999999</v>
      </c>
      <c r="H365" s="910">
        <f t="shared" si="13"/>
        <v>1.6568047337278107E-2</v>
      </c>
      <c r="J365" s="908" t="s">
        <v>290</v>
      </c>
      <c r="K365" s="909">
        <v>0</v>
      </c>
      <c r="L365" s="1007">
        <v>0</v>
      </c>
      <c r="M365" s="909">
        <v>15</v>
      </c>
      <c r="N365" s="1007">
        <v>134.071</v>
      </c>
      <c r="P365" s="168"/>
      <c r="Q365" s="168"/>
    </row>
    <row r="366" spans="1:17" s="44" customFormat="1" x14ac:dyDescent="0.2">
      <c r="A366" s="41"/>
      <c r="B366" s="908" t="s">
        <v>1129</v>
      </c>
      <c r="C366" s="909">
        <v>2</v>
      </c>
      <c r="D366" s="1472">
        <v>45.430249920000001</v>
      </c>
      <c r="E366" s="910">
        <f t="shared" si="12"/>
        <v>1.3333333333333334E-2</v>
      </c>
      <c r="F366" s="909">
        <v>21</v>
      </c>
      <c r="G366" s="1472">
        <v>230.07924992</v>
      </c>
      <c r="H366" s="910">
        <f t="shared" si="13"/>
        <v>2.4852071005917159E-2</v>
      </c>
      <c r="J366" s="911" t="s">
        <v>57</v>
      </c>
      <c r="K366" s="912">
        <f>SUM(K342:K365)</f>
        <v>89</v>
      </c>
      <c r="L366" s="891">
        <f>SUM(L342:L365)</f>
        <v>1637.8902938199999</v>
      </c>
      <c r="M366" s="912">
        <f>SUM(M342:M365)</f>
        <v>947</v>
      </c>
      <c r="N366" s="891">
        <f>SUM(N342:N365)</f>
        <v>11739.799612410003</v>
      </c>
      <c r="P366" s="168"/>
      <c r="Q366" s="168"/>
    </row>
    <row r="367" spans="1:17" s="44" customFormat="1" ht="24.95" customHeight="1" x14ac:dyDescent="0.2">
      <c r="A367" s="41"/>
      <c r="B367" s="911" t="s">
        <v>57</v>
      </c>
      <c r="C367" s="912">
        <f t="shared" ref="C367:H367" si="14">SUM(C342:C366)</f>
        <v>150</v>
      </c>
      <c r="D367" s="1473">
        <v>2376.5543263799996</v>
      </c>
      <c r="E367" s="913">
        <f t="shared" si="14"/>
        <v>1.0000000000000002</v>
      </c>
      <c r="F367" s="912">
        <f t="shared" si="14"/>
        <v>845</v>
      </c>
      <c r="G367" s="1473">
        <v>9247.7704987500019</v>
      </c>
      <c r="H367" s="913">
        <f t="shared" si="14"/>
        <v>1</v>
      </c>
      <c r="P367" s="149"/>
      <c r="Q367" s="149"/>
    </row>
    <row r="368" spans="1:17" ht="18.75" customHeight="1" x14ac:dyDescent="0.2">
      <c r="A368" s="16"/>
      <c r="B368" s="493" t="s">
        <v>124</v>
      </c>
      <c r="C368" s="905"/>
      <c r="D368" s="905"/>
      <c r="E368" s="905"/>
      <c r="F368" s="170"/>
      <c r="G368" s="170"/>
      <c r="H368" s="20"/>
      <c r="K368" s="142"/>
      <c r="L368" s="142"/>
      <c r="N368" s="142"/>
      <c r="Q368" s="102"/>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43"/>
      <c r="C371" s="905"/>
      <c r="D371" s="905"/>
      <c r="E371" s="905"/>
      <c r="F371" s="150"/>
      <c r="G371" s="150"/>
      <c r="H371" s="20"/>
      <c r="Q371" s="22"/>
    </row>
    <row r="372" spans="1:17" x14ac:dyDescent="0.2">
      <c r="A372" s="16"/>
      <c r="B372" s="843"/>
      <c r="C372" s="667"/>
      <c r="D372" s="667"/>
      <c r="E372" s="843"/>
      <c r="F372" s="15"/>
      <c r="G372" s="151"/>
      <c r="H372" s="20"/>
      <c r="O372" s="142"/>
      <c r="Q372" s="22"/>
    </row>
    <row r="373" spans="1:17" x14ac:dyDescent="0.2">
      <c r="A373" s="16"/>
      <c r="B373" s="843"/>
      <c r="C373" s="667"/>
      <c r="D373" s="667"/>
      <c r="E373" s="843"/>
      <c r="F373" s="15"/>
      <c r="G373" s="152"/>
      <c r="I373" s="15"/>
      <c r="J373" s="153"/>
      <c r="N373" s="23"/>
      <c r="O373" s="23"/>
      <c r="P373" s="5"/>
      <c r="Q373" s="22"/>
    </row>
    <row r="374" spans="1:17" x14ac:dyDescent="0.2">
      <c r="A374" s="16"/>
      <c r="B374" s="843"/>
      <c r="C374" s="667"/>
      <c r="D374" s="667"/>
      <c r="E374" s="843"/>
      <c r="F374" s="15"/>
      <c r="G374" s="152"/>
      <c r="I374" s="15"/>
      <c r="J374" s="153"/>
      <c r="L374" s="102"/>
      <c r="M374" s="25"/>
      <c r="N374" s="137"/>
      <c r="O374" s="137"/>
      <c r="P374" s="5"/>
      <c r="Q374" s="22"/>
    </row>
    <row r="375" spans="1:17" x14ac:dyDescent="0.2">
      <c r="A375" s="16"/>
      <c r="B375" s="843"/>
      <c r="C375" s="667"/>
      <c r="D375" s="667"/>
      <c r="E375" s="843"/>
      <c r="F375" s="15"/>
      <c r="G375" s="152"/>
      <c r="I375" s="15"/>
      <c r="L375" s="17"/>
      <c r="M375" s="25"/>
      <c r="N375" s="137"/>
      <c r="O375" s="137"/>
      <c r="P375" s="5"/>
      <c r="Q375" s="22"/>
    </row>
    <row r="376" spans="1:17" ht="12.75" customHeight="1" x14ac:dyDescent="0.2">
      <c r="A376" s="16"/>
      <c r="B376" s="843"/>
      <c r="C376" s="667"/>
      <c r="D376" s="667"/>
      <c r="E376" s="843"/>
      <c r="F376" s="15"/>
      <c r="G376" s="152"/>
      <c r="I376" s="15"/>
      <c r="L376" s="17"/>
      <c r="M376" s="25"/>
      <c r="N376" s="137"/>
      <c r="O376" s="137"/>
      <c r="P376" s="5"/>
      <c r="Q376" s="22"/>
    </row>
    <row r="377" spans="1:17" ht="12.75" customHeight="1" x14ac:dyDescent="0.2">
      <c r="A377" s="16"/>
      <c r="B377" s="894"/>
      <c r="C377" s="667"/>
      <c r="D377" s="667"/>
      <c r="F377" s="154"/>
      <c r="G377" s="155"/>
      <c r="L377" s="17"/>
      <c r="M377" s="25"/>
      <c r="N377" s="137"/>
      <c r="O377" s="137"/>
      <c r="P377" s="5"/>
      <c r="Q377" s="22"/>
    </row>
    <row r="378" spans="1:17" ht="15" customHeight="1" x14ac:dyDescent="0.2">
      <c r="A378" s="16"/>
      <c r="L378" s="17"/>
      <c r="M378" s="25"/>
      <c r="N378" s="137"/>
      <c r="O378" s="137"/>
      <c r="P378" s="5"/>
      <c r="Q378" s="22"/>
    </row>
    <row r="379" spans="1:17" ht="15" customHeight="1" x14ac:dyDescent="0.2">
      <c r="A379" s="16"/>
      <c r="L379" s="17"/>
      <c r="M379" s="25"/>
      <c r="N379" s="137"/>
      <c r="O379" s="137"/>
      <c r="P379" s="5"/>
      <c r="Q379" s="22"/>
    </row>
    <row r="380" spans="1:17" ht="14.25" customHeight="1" x14ac:dyDescent="0.2">
      <c r="A380" s="16"/>
      <c r="L380" s="17"/>
      <c r="M380" s="25"/>
      <c r="N380" s="137"/>
      <c r="O380" s="137"/>
      <c r="Q380" s="22"/>
    </row>
    <row r="381" spans="1:17" ht="12.75" customHeight="1" x14ac:dyDescent="0.2">
      <c r="A381" s="16"/>
      <c r="L381" s="17"/>
      <c r="M381" s="25"/>
      <c r="N381" s="137"/>
      <c r="O381" s="137"/>
      <c r="Q381" s="25"/>
    </row>
    <row r="382" spans="1:17" x14ac:dyDescent="0.2">
      <c r="A382" s="16"/>
      <c r="L382" s="17"/>
      <c r="M382" s="25"/>
      <c r="N382" s="137"/>
      <c r="O382" s="137"/>
      <c r="Q382" s="25"/>
    </row>
    <row r="383" spans="1:17" x14ac:dyDescent="0.2">
      <c r="A383" s="16"/>
      <c r="L383" s="17"/>
      <c r="M383" s="25"/>
      <c r="N383" s="137"/>
      <c r="O383" s="137"/>
      <c r="Q383" s="25"/>
    </row>
    <row r="384" spans="1:17" x14ac:dyDescent="0.2">
      <c r="A384" s="16"/>
      <c r="L384" s="17"/>
      <c r="N384" s="137"/>
      <c r="O384" s="137"/>
      <c r="Q384" s="25"/>
    </row>
    <row r="385" spans="1:17" x14ac:dyDescent="0.2">
      <c r="A385" s="16"/>
      <c r="L385" s="17"/>
      <c r="N385" s="137"/>
      <c r="O385" s="137"/>
      <c r="Q385" s="25"/>
    </row>
    <row r="386" spans="1:17" x14ac:dyDescent="0.2">
      <c r="A386" s="16"/>
      <c r="L386" s="17"/>
      <c r="N386" s="137"/>
      <c r="O386" s="137"/>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692" t="s">
        <v>303</v>
      </c>
      <c r="B421" s="1692"/>
      <c r="C421" s="1692"/>
      <c r="D421" s="1692"/>
      <c r="E421" s="1692"/>
      <c r="F421" s="27"/>
      <c r="Q421" s="25"/>
    </row>
    <row r="422" spans="1:17" x14ac:dyDescent="0.2">
      <c r="A422" s="16"/>
      <c r="K422" s="24"/>
      <c r="Q422" s="25"/>
    </row>
    <row r="423" spans="1:17" ht="15" customHeight="1" x14ac:dyDescent="0.25">
      <c r="A423" s="16"/>
      <c r="B423" s="1726" t="s">
        <v>301</v>
      </c>
      <c r="C423" s="1727"/>
      <c r="D423" s="1727"/>
      <c r="E423" s="1743"/>
      <c r="F423" s="183"/>
      <c r="G423" s="1735" t="s">
        <v>301</v>
      </c>
      <c r="H423" s="1728"/>
      <c r="I423" s="1728"/>
      <c r="J423" s="1729"/>
      <c r="K423" s="24"/>
      <c r="Q423" s="25"/>
    </row>
    <row r="424" spans="1:17" ht="15" customHeight="1" x14ac:dyDescent="0.25">
      <c r="A424" s="16"/>
      <c r="B424" s="1726" t="s">
        <v>1137</v>
      </c>
      <c r="C424" s="1727"/>
      <c r="D424" s="1727"/>
      <c r="E424" s="1743"/>
      <c r="F424" s="183"/>
      <c r="G424" s="1735" t="s">
        <v>1026</v>
      </c>
      <c r="H424" s="1728"/>
      <c r="I424" s="1728"/>
      <c r="J424" s="1729"/>
      <c r="K424" s="24"/>
      <c r="Q424" s="25"/>
    </row>
    <row r="425" spans="1:17" x14ac:dyDescent="0.25">
      <c r="A425" s="16"/>
      <c r="B425" s="1736" t="s">
        <v>48</v>
      </c>
      <c r="C425" s="1736" t="s">
        <v>60</v>
      </c>
      <c r="D425" s="1732" t="s">
        <v>247</v>
      </c>
      <c r="E425" s="1734" t="s">
        <v>29</v>
      </c>
      <c r="F425" s="183"/>
      <c r="G425" s="1724" t="s">
        <v>48</v>
      </c>
      <c r="H425" s="1724" t="s">
        <v>60</v>
      </c>
      <c r="I425" s="1724" t="s">
        <v>247</v>
      </c>
      <c r="J425" s="1724" t="s">
        <v>29</v>
      </c>
      <c r="K425" s="24"/>
      <c r="L425" s="24"/>
      <c r="M425" s="20"/>
      <c r="P425" s="25"/>
      <c r="Q425" s="25"/>
    </row>
    <row r="426" spans="1:17" x14ac:dyDescent="0.25">
      <c r="A426" s="16"/>
      <c r="B426" s="1733"/>
      <c r="C426" s="1733"/>
      <c r="D426" s="1733"/>
      <c r="E426" s="1733"/>
      <c r="F426" s="183"/>
      <c r="G426" s="1725"/>
      <c r="H426" s="1725"/>
      <c r="I426" s="1725"/>
      <c r="J426" s="1725"/>
      <c r="L426" s="24"/>
      <c r="M426" s="20"/>
      <c r="P426" s="25"/>
      <c r="Q426" s="25"/>
    </row>
    <row r="427" spans="1:17" x14ac:dyDescent="0.25">
      <c r="A427" s="16"/>
      <c r="B427" s="914" t="s">
        <v>50</v>
      </c>
      <c r="C427" s="915">
        <v>38</v>
      </c>
      <c r="D427" s="915">
        <v>17</v>
      </c>
      <c r="E427" s="915">
        <f t="shared" ref="E427:E449" si="15">+C427+D427</f>
        <v>55</v>
      </c>
      <c r="F427" s="183"/>
      <c r="G427" s="988" t="s">
        <v>50</v>
      </c>
      <c r="H427" s="915">
        <v>1</v>
      </c>
      <c r="I427" s="915">
        <v>24</v>
      </c>
      <c r="J427" s="915">
        <v>25</v>
      </c>
      <c r="L427" s="24"/>
      <c r="M427" s="20"/>
      <c r="P427" s="25"/>
      <c r="Q427" s="25"/>
    </row>
    <row r="428" spans="1:17" x14ac:dyDescent="0.25">
      <c r="A428" s="16"/>
      <c r="B428" s="914" t="s">
        <v>51</v>
      </c>
      <c r="C428" s="915">
        <v>0</v>
      </c>
      <c r="D428" s="915">
        <v>39</v>
      </c>
      <c r="E428" s="915">
        <f t="shared" si="15"/>
        <v>39</v>
      </c>
      <c r="F428" s="183"/>
      <c r="G428" s="988" t="s">
        <v>51</v>
      </c>
      <c r="H428" s="915">
        <v>0</v>
      </c>
      <c r="I428" s="915">
        <v>17</v>
      </c>
      <c r="J428" s="915">
        <v>17</v>
      </c>
      <c r="L428" s="24"/>
      <c r="M428" s="20"/>
      <c r="P428" s="25"/>
      <c r="Q428" s="25"/>
    </row>
    <row r="429" spans="1:17" x14ac:dyDescent="0.25">
      <c r="A429" s="16"/>
      <c r="B429" s="914" t="s">
        <v>52</v>
      </c>
      <c r="C429" s="915">
        <v>0</v>
      </c>
      <c r="D429" s="915">
        <v>0</v>
      </c>
      <c r="E429" s="915">
        <f t="shared" si="15"/>
        <v>0</v>
      </c>
      <c r="F429" s="183"/>
      <c r="G429" s="988" t="s">
        <v>52</v>
      </c>
      <c r="H429" s="915">
        <v>0</v>
      </c>
      <c r="I429" s="915">
        <v>5</v>
      </c>
      <c r="J429" s="915">
        <v>5</v>
      </c>
      <c r="L429" s="24"/>
      <c r="M429" s="20"/>
      <c r="P429" s="25"/>
      <c r="Q429" s="25"/>
    </row>
    <row r="430" spans="1:17" x14ac:dyDescent="0.25">
      <c r="A430" s="16"/>
      <c r="B430" s="914" t="s">
        <v>53</v>
      </c>
      <c r="C430" s="915">
        <v>0</v>
      </c>
      <c r="D430" s="915">
        <v>1</v>
      </c>
      <c r="E430" s="915">
        <f t="shared" si="15"/>
        <v>1</v>
      </c>
      <c r="F430" s="183"/>
      <c r="G430" s="988" t="s">
        <v>53</v>
      </c>
      <c r="H430" s="915">
        <v>0</v>
      </c>
      <c r="I430" s="915">
        <v>0</v>
      </c>
      <c r="J430" s="915">
        <v>0</v>
      </c>
      <c r="L430" s="24"/>
      <c r="M430" s="20"/>
      <c r="P430" s="25"/>
      <c r="Q430" s="25"/>
    </row>
    <row r="431" spans="1:17" x14ac:dyDescent="0.25">
      <c r="A431" s="16"/>
      <c r="B431" s="914" t="s">
        <v>54</v>
      </c>
      <c r="C431" s="915">
        <v>1</v>
      </c>
      <c r="D431" s="915">
        <v>0</v>
      </c>
      <c r="E431" s="915">
        <f t="shared" si="15"/>
        <v>1</v>
      </c>
      <c r="F431" s="183"/>
      <c r="G431" s="988" t="s">
        <v>54</v>
      </c>
      <c r="H431" s="915">
        <v>0</v>
      </c>
      <c r="I431" s="915">
        <v>0</v>
      </c>
      <c r="J431" s="915">
        <v>0</v>
      </c>
      <c r="L431" s="24"/>
      <c r="M431" s="20"/>
      <c r="P431" s="25"/>
      <c r="Q431" s="25"/>
    </row>
    <row r="432" spans="1:17" x14ac:dyDescent="0.25">
      <c r="A432" s="16"/>
      <c r="B432" s="914" t="s">
        <v>55</v>
      </c>
      <c r="C432" s="915">
        <v>0</v>
      </c>
      <c r="D432" s="915">
        <v>0</v>
      </c>
      <c r="E432" s="915">
        <f t="shared" si="15"/>
        <v>0</v>
      </c>
      <c r="F432" s="183"/>
      <c r="G432" s="988" t="s">
        <v>55</v>
      </c>
      <c r="H432" s="915">
        <v>0</v>
      </c>
      <c r="I432" s="915">
        <v>0</v>
      </c>
      <c r="J432" s="915">
        <v>0</v>
      </c>
      <c r="L432" s="24"/>
      <c r="M432" s="20"/>
      <c r="P432" s="25"/>
      <c r="Q432" s="25"/>
    </row>
    <row r="433" spans="1:17" x14ac:dyDescent="0.25">
      <c r="A433" s="16"/>
      <c r="B433" s="914" t="s">
        <v>115</v>
      </c>
      <c r="C433" s="915">
        <v>0</v>
      </c>
      <c r="D433" s="915">
        <v>16</v>
      </c>
      <c r="E433" s="915">
        <f t="shared" si="15"/>
        <v>16</v>
      </c>
      <c r="F433" s="183"/>
      <c r="G433" s="988" t="s">
        <v>115</v>
      </c>
      <c r="H433" s="915">
        <v>0</v>
      </c>
      <c r="I433" s="915">
        <v>2</v>
      </c>
      <c r="J433" s="915">
        <v>2</v>
      </c>
      <c r="L433" s="24"/>
      <c r="M433" s="20"/>
      <c r="P433" s="25"/>
      <c r="Q433" s="25"/>
    </row>
    <row r="434" spans="1:17" x14ac:dyDescent="0.25">
      <c r="A434" s="16"/>
      <c r="B434" s="914" t="s">
        <v>294</v>
      </c>
      <c r="C434" s="915">
        <v>0</v>
      </c>
      <c r="D434" s="915">
        <v>5</v>
      </c>
      <c r="E434" s="915">
        <f t="shared" si="15"/>
        <v>5</v>
      </c>
      <c r="F434" s="183"/>
      <c r="G434" s="988" t="s">
        <v>294</v>
      </c>
      <c r="H434" s="915">
        <v>0</v>
      </c>
      <c r="I434" s="915">
        <v>3</v>
      </c>
      <c r="J434" s="915">
        <v>3</v>
      </c>
      <c r="L434" s="24"/>
      <c r="M434" s="20"/>
      <c r="P434" s="25"/>
      <c r="Q434" s="25"/>
    </row>
    <row r="435" spans="1:17" x14ac:dyDescent="0.25">
      <c r="A435" s="16"/>
      <c r="B435" s="914" t="s">
        <v>56</v>
      </c>
      <c r="C435" s="915">
        <v>0</v>
      </c>
      <c r="D435" s="915">
        <v>0</v>
      </c>
      <c r="E435" s="915">
        <f t="shared" si="15"/>
        <v>0</v>
      </c>
      <c r="F435" s="183"/>
      <c r="G435" s="988" t="s">
        <v>56</v>
      </c>
      <c r="H435" s="915">
        <v>0</v>
      </c>
      <c r="I435" s="915">
        <v>36</v>
      </c>
      <c r="J435" s="915">
        <v>36</v>
      </c>
      <c r="L435" s="24"/>
      <c r="M435" s="20"/>
      <c r="P435" s="25"/>
      <c r="Q435" s="25"/>
    </row>
    <row r="436" spans="1:17" x14ac:dyDescent="0.25">
      <c r="A436" s="16"/>
      <c r="B436" s="914" t="s">
        <v>295</v>
      </c>
      <c r="C436" s="915">
        <v>0</v>
      </c>
      <c r="D436" s="915">
        <v>6</v>
      </c>
      <c r="E436" s="915">
        <f t="shared" si="15"/>
        <v>6</v>
      </c>
      <c r="F436" s="183"/>
      <c r="G436" s="988" t="s">
        <v>295</v>
      </c>
      <c r="H436" s="915">
        <v>0</v>
      </c>
      <c r="I436" s="915">
        <v>0</v>
      </c>
      <c r="J436" s="915">
        <v>0</v>
      </c>
      <c r="L436" s="24"/>
      <c r="M436" s="20"/>
      <c r="P436" s="25"/>
      <c r="Q436" s="25"/>
    </row>
    <row r="437" spans="1:17" x14ac:dyDescent="0.25">
      <c r="A437" s="16"/>
      <c r="B437" s="914" t="s">
        <v>296</v>
      </c>
      <c r="C437" s="915">
        <v>0</v>
      </c>
      <c r="D437" s="915">
        <v>0</v>
      </c>
      <c r="E437" s="915">
        <f t="shared" si="15"/>
        <v>0</v>
      </c>
      <c r="F437" s="183"/>
      <c r="G437" s="988" t="s">
        <v>296</v>
      </c>
      <c r="H437" s="915">
        <v>0</v>
      </c>
      <c r="I437" s="915">
        <v>1</v>
      </c>
      <c r="J437" s="915">
        <v>1</v>
      </c>
      <c r="L437" s="24"/>
      <c r="M437" s="20"/>
      <c r="P437" s="25"/>
      <c r="Q437" s="25"/>
    </row>
    <row r="438" spans="1:17" x14ac:dyDescent="0.25">
      <c r="A438" s="16"/>
      <c r="B438" s="914" t="s">
        <v>71</v>
      </c>
      <c r="C438" s="915">
        <v>0</v>
      </c>
      <c r="D438" s="915">
        <v>0</v>
      </c>
      <c r="E438" s="915">
        <f t="shared" si="15"/>
        <v>0</v>
      </c>
      <c r="F438" s="183"/>
      <c r="G438" s="988" t="s">
        <v>71</v>
      </c>
      <c r="H438" s="915">
        <v>0</v>
      </c>
      <c r="I438" s="915">
        <v>0</v>
      </c>
      <c r="J438" s="915">
        <v>0</v>
      </c>
      <c r="L438" s="24"/>
      <c r="M438" s="20"/>
      <c r="P438" s="25"/>
      <c r="Q438" s="25"/>
    </row>
    <row r="439" spans="1:17" x14ac:dyDescent="0.25">
      <c r="A439" s="16"/>
      <c r="B439" s="914" t="s">
        <v>297</v>
      </c>
      <c r="C439" s="915">
        <v>0</v>
      </c>
      <c r="D439" s="915">
        <v>0</v>
      </c>
      <c r="E439" s="915">
        <f t="shared" si="15"/>
        <v>0</v>
      </c>
      <c r="F439" s="183"/>
      <c r="G439" s="988" t="s">
        <v>297</v>
      </c>
      <c r="H439" s="915">
        <v>0</v>
      </c>
      <c r="I439" s="915">
        <v>0</v>
      </c>
      <c r="J439" s="915">
        <v>0</v>
      </c>
      <c r="L439" s="24"/>
      <c r="M439" s="20"/>
      <c r="P439" s="25"/>
      <c r="Q439" s="25"/>
    </row>
    <row r="440" spans="1:17" x14ac:dyDescent="0.25">
      <c r="A440" s="16"/>
      <c r="B440" s="914" t="s">
        <v>298</v>
      </c>
      <c r="C440" s="915">
        <v>0</v>
      </c>
      <c r="D440" s="915">
        <v>0</v>
      </c>
      <c r="E440" s="915">
        <f t="shared" si="15"/>
        <v>0</v>
      </c>
      <c r="F440" s="183"/>
      <c r="G440" s="988" t="s">
        <v>298</v>
      </c>
      <c r="H440" s="915">
        <v>0</v>
      </c>
      <c r="I440" s="915">
        <v>0</v>
      </c>
      <c r="J440" s="915">
        <v>0</v>
      </c>
      <c r="L440" s="24"/>
      <c r="M440" s="20"/>
      <c r="P440" s="25"/>
      <c r="Q440" s="25"/>
    </row>
    <row r="441" spans="1:17" x14ac:dyDescent="0.25">
      <c r="A441" s="16"/>
      <c r="B441" s="914" t="s">
        <v>126</v>
      </c>
      <c r="C441" s="915">
        <v>0</v>
      </c>
      <c r="D441" s="915">
        <v>5</v>
      </c>
      <c r="E441" s="915">
        <f t="shared" si="15"/>
        <v>5</v>
      </c>
      <c r="F441" s="183"/>
      <c r="G441" s="988" t="s">
        <v>126</v>
      </c>
      <c r="H441" s="915">
        <v>0</v>
      </c>
      <c r="I441" s="915">
        <v>0</v>
      </c>
      <c r="J441" s="915">
        <v>0</v>
      </c>
      <c r="L441" s="24"/>
      <c r="M441" s="20"/>
      <c r="P441" s="25"/>
      <c r="Q441" s="25"/>
    </row>
    <row r="442" spans="1:17" x14ac:dyDescent="0.25">
      <c r="A442" s="16"/>
      <c r="B442" s="914" t="s">
        <v>1135</v>
      </c>
      <c r="C442" s="915">
        <v>1</v>
      </c>
      <c r="D442" s="915">
        <v>5</v>
      </c>
      <c r="E442" s="915">
        <f t="shared" si="15"/>
        <v>6</v>
      </c>
      <c r="F442" s="183"/>
      <c r="G442" s="1474" t="s">
        <v>357</v>
      </c>
      <c r="H442" s="915">
        <v>0</v>
      </c>
      <c r="I442" s="915">
        <v>0</v>
      </c>
      <c r="J442" s="915">
        <v>0</v>
      </c>
      <c r="L442" s="24"/>
      <c r="M442" s="20"/>
      <c r="P442" s="25"/>
      <c r="Q442" s="25"/>
    </row>
    <row r="443" spans="1:17" x14ac:dyDescent="0.25">
      <c r="A443" s="16"/>
      <c r="B443" s="914" t="s">
        <v>341</v>
      </c>
      <c r="C443" s="915">
        <v>0</v>
      </c>
      <c r="D443" s="915">
        <v>0</v>
      </c>
      <c r="E443" s="915">
        <f t="shared" si="15"/>
        <v>0</v>
      </c>
      <c r="F443" s="183"/>
      <c r="G443" s="988" t="s">
        <v>299</v>
      </c>
      <c r="H443" s="915">
        <v>0</v>
      </c>
      <c r="I443" s="915">
        <v>0</v>
      </c>
      <c r="J443" s="915">
        <v>0</v>
      </c>
      <c r="L443" s="24"/>
      <c r="M443" s="20"/>
      <c r="P443" s="25"/>
      <c r="Q443" s="25"/>
    </row>
    <row r="444" spans="1:17" x14ac:dyDescent="0.25">
      <c r="A444" s="16"/>
      <c r="B444" s="1139" t="s">
        <v>1114</v>
      </c>
      <c r="C444" s="1140">
        <v>0</v>
      </c>
      <c r="D444" s="1140">
        <v>0</v>
      </c>
      <c r="E444" s="915">
        <f t="shared" si="15"/>
        <v>0</v>
      </c>
      <c r="F444" s="183"/>
      <c r="G444" s="988" t="s">
        <v>657</v>
      </c>
      <c r="H444" s="1140">
        <v>0</v>
      </c>
      <c r="I444" s="1140">
        <v>0</v>
      </c>
      <c r="J444" s="1140">
        <v>0</v>
      </c>
      <c r="L444" s="24"/>
      <c r="M444" s="20"/>
      <c r="P444" s="25"/>
      <c r="Q444" s="25"/>
    </row>
    <row r="445" spans="1:17" x14ac:dyDescent="0.25">
      <c r="A445" s="16"/>
      <c r="B445" s="914" t="s">
        <v>120</v>
      </c>
      <c r="C445" s="915">
        <v>0</v>
      </c>
      <c r="D445" s="915">
        <v>0</v>
      </c>
      <c r="E445" s="915">
        <f>+C445+D445</f>
        <v>0</v>
      </c>
      <c r="F445" s="183"/>
      <c r="G445" s="988" t="s">
        <v>120</v>
      </c>
      <c r="H445" s="915">
        <v>0</v>
      </c>
      <c r="I445" s="915">
        <v>0</v>
      </c>
      <c r="J445" s="915">
        <v>0</v>
      </c>
      <c r="L445" s="24"/>
      <c r="M445" s="20"/>
      <c r="P445" s="25"/>
      <c r="Q445" s="25"/>
    </row>
    <row r="446" spans="1:17" x14ac:dyDescent="0.25">
      <c r="A446" s="16"/>
      <c r="B446" s="914" t="s">
        <v>248</v>
      </c>
      <c r="C446" s="915">
        <v>0</v>
      </c>
      <c r="D446" s="915">
        <v>0</v>
      </c>
      <c r="E446" s="915">
        <f t="shared" si="15"/>
        <v>0</v>
      </c>
      <c r="F446" s="183"/>
      <c r="G446" s="988" t="s">
        <v>248</v>
      </c>
      <c r="H446" s="915">
        <v>0</v>
      </c>
      <c r="I446" s="915">
        <v>0</v>
      </c>
      <c r="J446" s="915">
        <v>0</v>
      </c>
      <c r="L446" s="24"/>
      <c r="M446" s="20"/>
      <c r="P446" s="25"/>
      <c r="Q446" s="25"/>
    </row>
    <row r="447" spans="1:17" x14ac:dyDescent="0.25">
      <c r="A447" s="16"/>
      <c r="B447" s="914" t="s">
        <v>328</v>
      </c>
      <c r="C447" s="915">
        <v>0</v>
      </c>
      <c r="D447" s="915">
        <v>0</v>
      </c>
      <c r="E447" s="915">
        <f t="shared" si="15"/>
        <v>0</v>
      </c>
      <c r="F447" s="183"/>
      <c r="G447" s="988" t="s">
        <v>328</v>
      </c>
      <c r="H447" s="915">
        <v>0</v>
      </c>
      <c r="I447" s="915">
        <v>0</v>
      </c>
      <c r="J447" s="915">
        <v>0</v>
      </c>
      <c r="L447" s="24"/>
      <c r="M447" s="20"/>
      <c r="P447" s="25"/>
      <c r="Q447" s="25"/>
    </row>
    <row r="448" spans="1:17" x14ac:dyDescent="0.25">
      <c r="A448" s="16"/>
      <c r="B448" s="914" t="s">
        <v>1136</v>
      </c>
      <c r="C448" s="915">
        <v>0</v>
      </c>
      <c r="D448" s="915">
        <v>0</v>
      </c>
      <c r="E448" s="915">
        <f t="shared" si="15"/>
        <v>0</v>
      </c>
      <c r="F448" s="183"/>
      <c r="G448" s="1474" t="s">
        <v>337</v>
      </c>
      <c r="H448" s="915">
        <v>0</v>
      </c>
      <c r="I448" s="915">
        <v>0</v>
      </c>
      <c r="J448" s="915">
        <v>0</v>
      </c>
      <c r="L448" s="24"/>
      <c r="M448" s="20"/>
      <c r="P448" s="25"/>
      <c r="Q448" s="25"/>
    </row>
    <row r="449" spans="1:17" x14ac:dyDescent="0.25">
      <c r="A449" s="16"/>
      <c r="B449" s="914" t="s">
        <v>327</v>
      </c>
      <c r="C449" s="915">
        <v>8</v>
      </c>
      <c r="D449" s="915">
        <v>0</v>
      </c>
      <c r="E449" s="915">
        <f t="shared" si="15"/>
        <v>8</v>
      </c>
      <c r="F449" s="183"/>
      <c r="G449" s="1474" t="s">
        <v>652</v>
      </c>
      <c r="H449" s="915">
        <v>0</v>
      </c>
      <c r="I449" s="915">
        <v>0</v>
      </c>
      <c r="J449" s="915">
        <v>0</v>
      </c>
      <c r="L449" s="24"/>
      <c r="M449" s="20"/>
      <c r="P449" s="25"/>
      <c r="Q449" s="25"/>
    </row>
    <row r="450" spans="1:17" x14ac:dyDescent="0.25">
      <c r="A450" s="16"/>
      <c r="B450" s="914" t="s">
        <v>394</v>
      </c>
      <c r="C450" s="915">
        <v>6</v>
      </c>
      <c r="D450" s="915">
        <v>0</v>
      </c>
      <c r="E450" s="915">
        <f>+C450+D450</f>
        <v>6</v>
      </c>
      <c r="F450" s="183"/>
      <c r="G450" s="988" t="s">
        <v>290</v>
      </c>
      <c r="H450" s="915">
        <v>0</v>
      </c>
      <c r="I450" s="915">
        <v>0</v>
      </c>
      <c r="J450" s="915">
        <v>0</v>
      </c>
      <c r="L450" s="24"/>
      <c r="M450" s="20"/>
      <c r="P450" s="25"/>
      <c r="Q450" s="25"/>
    </row>
    <row r="451" spans="1:17" x14ac:dyDescent="0.25">
      <c r="A451" s="16"/>
      <c r="B451" s="914" t="s">
        <v>1129</v>
      </c>
      <c r="C451" s="915">
        <v>0</v>
      </c>
      <c r="D451" s="915">
        <v>2</v>
      </c>
      <c r="E451" s="915">
        <f>+C451+D451</f>
        <v>2</v>
      </c>
      <c r="F451" s="183"/>
      <c r="G451" s="917" t="s">
        <v>57</v>
      </c>
      <c r="H451" s="917">
        <f>SUM(H427:H450)</f>
        <v>1</v>
      </c>
      <c r="I451" s="917">
        <f>SUM(I427:I450)</f>
        <v>88</v>
      </c>
      <c r="J451" s="990">
        <f>SUM(J427:J450)</f>
        <v>89</v>
      </c>
      <c r="L451" s="24"/>
      <c r="M451" s="20"/>
      <c r="P451" s="25"/>
      <c r="Q451" s="25"/>
    </row>
    <row r="452" spans="1:17" x14ac:dyDescent="0.25">
      <c r="A452" s="16"/>
      <c r="B452" s="916" t="s">
        <v>57</v>
      </c>
      <c r="C452" s="917">
        <f>SUM(C427:C451)</f>
        <v>54</v>
      </c>
      <c r="D452" s="917">
        <f>SUM(D427:D451)</f>
        <v>96</v>
      </c>
      <c r="E452" s="917">
        <f>SUM(E427:E451)</f>
        <v>150</v>
      </c>
      <c r="F452" s="183"/>
      <c r="G452" s="918" t="s">
        <v>300</v>
      </c>
      <c r="H452" s="649"/>
      <c r="I452" s="991"/>
      <c r="J452" s="991"/>
      <c r="K452" s="142"/>
      <c r="L452" s="24"/>
      <c r="M452" s="20"/>
      <c r="P452" s="25"/>
      <c r="Q452" s="25"/>
    </row>
    <row r="453" spans="1:17" x14ac:dyDescent="0.2">
      <c r="A453" s="16"/>
      <c r="B453" s="918" t="s">
        <v>300</v>
      </c>
      <c r="C453" s="918"/>
      <c r="D453" s="918"/>
      <c r="E453" s="918"/>
      <c r="F453" s="185"/>
      <c r="G453" s="20"/>
      <c r="H453" s="20"/>
      <c r="K453" s="184"/>
      <c r="Q453" s="25"/>
    </row>
    <row r="454" spans="1:17" x14ac:dyDescent="0.2">
      <c r="A454" s="16"/>
      <c r="B454" s="178"/>
      <c r="C454" s="179"/>
      <c r="D454" s="179"/>
      <c r="E454" s="180"/>
      <c r="F454" s="181"/>
      <c r="G454" s="179"/>
      <c r="H454" s="180"/>
      <c r="I454" s="181"/>
      <c r="K454" s="24"/>
      <c r="Q454" s="25"/>
    </row>
    <row r="455" spans="1:17" x14ac:dyDescent="0.2">
      <c r="A455" s="16"/>
      <c r="B455" s="1726" t="s">
        <v>302</v>
      </c>
      <c r="C455" s="1727"/>
      <c r="D455" s="1727"/>
      <c r="E455" s="1743"/>
      <c r="F455" s="179"/>
      <c r="G455" s="1735" t="s">
        <v>302</v>
      </c>
      <c r="H455" s="1728"/>
      <c r="I455" s="1728"/>
      <c r="J455" s="1729"/>
      <c r="K455" s="24"/>
      <c r="Q455" s="25"/>
    </row>
    <row r="456" spans="1:17" ht="15" customHeight="1" x14ac:dyDescent="0.2">
      <c r="A456" s="16"/>
      <c r="B456" s="1726" t="s">
        <v>1137</v>
      </c>
      <c r="C456" s="1727"/>
      <c r="D456" s="1727"/>
      <c r="E456" s="1743"/>
      <c r="F456" s="179"/>
      <c r="G456" s="1735" t="s">
        <v>1026</v>
      </c>
      <c r="H456" s="1728"/>
      <c r="I456" s="1728"/>
      <c r="J456" s="1729"/>
      <c r="K456" s="24"/>
      <c r="Q456" s="25"/>
    </row>
    <row r="457" spans="1:17" x14ac:dyDescent="0.2">
      <c r="A457" s="16"/>
      <c r="B457" s="1736" t="s">
        <v>48</v>
      </c>
      <c r="C457" s="1736" t="s">
        <v>60</v>
      </c>
      <c r="D457" s="1732" t="s">
        <v>247</v>
      </c>
      <c r="E457" s="1734" t="s">
        <v>29</v>
      </c>
      <c r="F457" s="179"/>
      <c r="G457" s="1724" t="s">
        <v>48</v>
      </c>
      <c r="H457" s="1724" t="s">
        <v>60</v>
      </c>
      <c r="I457" s="1724" t="s">
        <v>247</v>
      </c>
      <c r="J457" s="1724" t="s">
        <v>29</v>
      </c>
      <c r="K457" s="24"/>
      <c r="L457" s="24"/>
      <c r="M457" s="20"/>
      <c r="P457" s="25"/>
      <c r="Q457" s="25"/>
    </row>
    <row r="458" spans="1:17" x14ac:dyDescent="0.2">
      <c r="A458" s="16"/>
      <c r="B458" s="1733"/>
      <c r="C458" s="1733"/>
      <c r="D458" s="1733"/>
      <c r="E458" s="1733"/>
      <c r="F458" s="179"/>
      <c r="G458" s="1725"/>
      <c r="H458" s="1725"/>
      <c r="I458" s="1725"/>
      <c r="J458" s="1725"/>
      <c r="L458" s="24"/>
      <c r="M458" s="20"/>
      <c r="P458" s="25"/>
      <c r="Q458" s="25"/>
    </row>
    <row r="459" spans="1:17" x14ac:dyDescent="0.2">
      <c r="A459" s="16"/>
      <c r="B459" s="914" t="s">
        <v>50</v>
      </c>
      <c r="C459" s="915">
        <v>193</v>
      </c>
      <c r="D459" s="915">
        <v>5</v>
      </c>
      <c r="E459" s="915">
        <f t="shared" ref="E459:E483" si="16">+C459+D459</f>
        <v>198</v>
      </c>
      <c r="F459" s="179"/>
      <c r="G459" s="988" t="s">
        <v>50</v>
      </c>
      <c r="H459" s="992">
        <v>208</v>
      </c>
      <c r="I459" s="992">
        <v>19</v>
      </c>
      <c r="J459" s="915">
        <f>+H459+I459</f>
        <v>227</v>
      </c>
      <c r="L459" s="24"/>
      <c r="M459" s="20"/>
      <c r="P459" s="25"/>
      <c r="Q459" s="25"/>
    </row>
    <row r="460" spans="1:17" x14ac:dyDescent="0.2">
      <c r="A460" s="16"/>
      <c r="B460" s="914" t="s">
        <v>51</v>
      </c>
      <c r="C460" s="915">
        <v>214</v>
      </c>
      <c r="D460" s="915">
        <v>51</v>
      </c>
      <c r="E460" s="915">
        <f t="shared" si="16"/>
        <v>265</v>
      </c>
      <c r="F460" s="179"/>
      <c r="G460" s="988" t="s">
        <v>51</v>
      </c>
      <c r="H460" s="992">
        <v>290</v>
      </c>
      <c r="I460" s="992">
        <v>134</v>
      </c>
      <c r="J460" s="915">
        <f t="shared" ref="J460:J481" si="17">+H460+I460</f>
        <v>424</v>
      </c>
      <c r="L460" s="24"/>
      <c r="M460" s="20"/>
      <c r="P460" s="25"/>
      <c r="Q460" s="25"/>
    </row>
    <row r="461" spans="1:17" x14ac:dyDescent="0.2">
      <c r="A461" s="16"/>
      <c r="B461" s="914" t="s">
        <v>52</v>
      </c>
      <c r="C461" s="915">
        <v>0</v>
      </c>
      <c r="D461" s="915">
        <v>1</v>
      </c>
      <c r="E461" s="915">
        <f t="shared" si="16"/>
        <v>1</v>
      </c>
      <c r="F461" s="179"/>
      <c r="G461" s="988" t="s">
        <v>52</v>
      </c>
      <c r="H461" s="992">
        <v>2</v>
      </c>
      <c r="I461" s="992">
        <v>1</v>
      </c>
      <c r="J461" s="915">
        <f t="shared" si="17"/>
        <v>3</v>
      </c>
      <c r="L461" s="24"/>
      <c r="M461" s="20"/>
      <c r="P461" s="25"/>
      <c r="Q461" s="25"/>
    </row>
    <row r="462" spans="1:17" x14ac:dyDescent="0.2">
      <c r="A462" s="16"/>
      <c r="B462" s="914" t="s">
        <v>53</v>
      </c>
      <c r="C462" s="915">
        <v>23</v>
      </c>
      <c r="D462" s="915">
        <v>3</v>
      </c>
      <c r="E462" s="915">
        <f t="shared" si="16"/>
        <v>26</v>
      </c>
      <c r="F462" s="179"/>
      <c r="G462" s="988" t="s">
        <v>53</v>
      </c>
      <c r="H462" s="992">
        <v>13</v>
      </c>
      <c r="I462" s="992">
        <v>0</v>
      </c>
      <c r="J462" s="915">
        <f t="shared" si="17"/>
        <v>13</v>
      </c>
      <c r="L462" s="24"/>
      <c r="M462" s="20"/>
      <c r="P462" s="25"/>
      <c r="Q462" s="25"/>
    </row>
    <row r="463" spans="1:17" x14ac:dyDescent="0.2">
      <c r="A463" s="16"/>
      <c r="B463" s="914" t="s">
        <v>54</v>
      </c>
      <c r="C463" s="915">
        <v>2</v>
      </c>
      <c r="D463" s="915">
        <v>0</v>
      </c>
      <c r="E463" s="915">
        <f t="shared" si="16"/>
        <v>2</v>
      </c>
      <c r="F463" s="179"/>
      <c r="G463" s="988" t="s">
        <v>54</v>
      </c>
      <c r="H463" s="992">
        <v>4</v>
      </c>
      <c r="I463" s="992">
        <v>0</v>
      </c>
      <c r="J463" s="915">
        <f t="shared" si="17"/>
        <v>4</v>
      </c>
      <c r="L463" s="24"/>
      <c r="M463" s="20"/>
      <c r="P463" s="25"/>
      <c r="Q463" s="25"/>
    </row>
    <row r="464" spans="1:17" x14ac:dyDescent="0.2">
      <c r="A464" s="16"/>
      <c r="B464" s="914" t="s">
        <v>55</v>
      </c>
      <c r="C464" s="915">
        <v>31</v>
      </c>
      <c r="D464" s="915">
        <v>3</v>
      </c>
      <c r="E464" s="915">
        <f t="shared" si="16"/>
        <v>34</v>
      </c>
      <c r="F464" s="179"/>
      <c r="G464" s="988" t="s">
        <v>55</v>
      </c>
      <c r="H464" s="992">
        <v>30</v>
      </c>
      <c r="I464" s="992">
        <v>3</v>
      </c>
      <c r="J464" s="915">
        <f t="shared" si="17"/>
        <v>33</v>
      </c>
      <c r="L464" s="24"/>
      <c r="M464" s="20"/>
      <c r="P464" s="25"/>
      <c r="Q464" s="25"/>
    </row>
    <row r="465" spans="1:17" x14ac:dyDescent="0.2">
      <c r="A465" s="16"/>
      <c r="B465" s="914" t="s">
        <v>115</v>
      </c>
      <c r="C465" s="915">
        <v>60</v>
      </c>
      <c r="D465" s="915">
        <v>18</v>
      </c>
      <c r="E465" s="915">
        <f t="shared" si="16"/>
        <v>78</v>
      </c>
      <c r="F465" s="179"/>
      <c r="G465" s="988" t="s">
        <v>115</v>
      </c>
      <c r="H465" s="992">
        <v>33</v>
      </c>
      <c r="I465" s="992">
        <v>0</v>
      </c>
      <c r="J465" s="915">
        <f t="shared" si="17"/>
        <v>33</v>
      </c>
      <c r="L465" s="24"/>
      <c r="M465" s="20"/>
      <c r="P465" s="25"/>
      <c r="Q465" s="25"/>
    </row>
    <row r="466" spans="1:17" x14ac:dyDescent="0.2">
      <c r="A466" s="16"/>
      <c r="B466" s="914" t="s">
        <v>294</v>
      </c>
      <c r="C466" s="915">
        <v>35</v>
      </c>
      <c r="D466" s="915">
        <v>20</v>
      </c>
      <c r="E466" s="915">
        <f t="shared" si="16"/>
        <v>55</v>
      </c>
      <c r="F466" s="179"/>
      <c r="G466" s="988" t="s">
        <v>294</v>
      </c>
      <c r="H466" s="992">
        <v>36</v>
      </c>
      <c r="I466" s="992">
        <v>16</v>
      </c>
      <c r="J466" s="915">
        <f t="shared" si="17"/>
        <v>52</v>
      </c>
      <c r="L466" s="24"/>
      <c r="M466" s="20"/>
      <c r="P466" s="25"/>
      <c r="Q466" s="25"/>
    </row>
    <row r="467" spans="1:17" x14ac:dyDescent="0.2">
      <c r="A467" s="16"/>
      <c r="B467" s="914" t="s">
        <v>56</v>
      </c>
      <c r="C467" s="915">
        <v>37</v>
      </c>
      <c r="D467" s="915">
        <v>8</v>
      </c>
      <c r="E467" s="915">
        <f t="shared" si="16"/>
        <v>45</v>
      </c>
      <c r="F467" s="179"/>
      <c r="G467" s="988" t="s">
        <v>56</v>
      </c>
      <c r="H467" s="992">
        <v>43</v>
      </c>
      <c r="I467" s="992">
        <v>0</v>
      </c>
      <c r="J467" s="915">
        <f t="shared" si="17"/>
        <v>43</v>
      </c>
      <c r="L467" s="24"/>
      <c r="M467" s="20"/>
      <c r="P467" s="25"/>
      <c r="Q467" s="25"/>
    </row>
    <row r="468" spans="1:17" x14ac:dyDescent="0.2">
      <c r="A468" s="16"/>
      <c r="B468" s="914" t="s">
        <v>295</v>
      </c>
      <c r="C468" s="915">
        <v>19</v>
      </c>
      <c r="D468" s="915">
        <v>3</v>
      </c>
      <c r="E468" s="915">
        <f t="shared" si="16"/>
        <v>22</v>
      </c>
      <c r="F468" s="179"/>
      <c r="G468" s="988" t="s">
        <v>295</v>
      </c>
      <c r="H468" s="992">
        <v>23</v>
      </c>
      <c r="I468" s="992">
        <v>4</v>
      </c>
      <c r="J468" s="915">
        <f t="shared" si="17"/>
        <v>27</v>
      </c>
      <c r="L468" s="24"/>
      <c r="M468" s="20"/>
      <c r="P468" s="25"/>
      <c r="Q468" s="25"/>
    </row>
    <row r="469" spans="1:17" x14ac:dyDescent="0.2">
      <c r="A469" s="16"/>
      <c r="B469" s="914" t="s">
        <v>296</v>
      </c>
      <c r="C469" s="915">
        <v>0</v>
      </c>
      <c r="D469" s="915">
        <v>0</v>
      </c>
      <c r="E469" s="915">
        <f t="shared" si="16"/>
        <v>0</v>
      </c>
      <c r="F469" s="179"/>
      <c r="G469" s="988" t="s">
        <v>296</v>
      </c>
      <c r="H469" s="992">
        <v>2</v>
      </c>
      <c r="I469" s="992">
        <v>1</v>
      </c>
      <c r="J469" s="915">
        <f t="shared" si="17"/>
        <v>3</v>
      </c>
      <c r="L469" s="24"/>
      <c r="M469" s="20"/>
      <c r="P469" s="25"/>
      <c r="Q469" s="25"/>
    </row>
    <row r="470" spans="1:17" x14ac:dyDescent="0.2">
      <c r="A470" s="16"/>
      <c r="B470" s="914" t="s">
        <v>71</v>
      </c>
      <c r="C470" s="915">
        <v>2</v>
      </c>
      <c r="D470" s="915">
        <v>0</v>
      </c>
      <c r="E470" s="915">
        <f t="shared" si="16"/>
        <v>2</v>
      </c>
      <c r="F470" s="179"/>
      <c r="G470" s="988" t="s">
        <v>71</v>
      </c>
      <c r="H470" s="992">
        <v>0</v>
      </c>
      <c r="I470" s="992">
        <v>0</v>
      </c>
      <c r="J470" s="915">
        <f t="shared" si="17"/>
        <v>0</v>
      </c>
      <c r="L470" s="24"/>
      <c r="M470" s="20"/>
      <c r="P470" s="25"/>
      <c r="Q470" s="25"/>
    </row>
    <row r="471" spans="1:17" x14ac:dyDescent="0.2">
      <c r="A471" s="16"/>
      <c r="B471" s="914" t="s">
        <v>297</v>
      </c>
      <c r="C471" s="915">
        <v>4</v>
      </c>
      <c r="D471" s="915">
        <v>0</v>
      </c>
      <c r="E471" s="915">
        <f t="shared" si="16"/>
        <v>4</v>
      </c>
      <c r="F471" s="179"/>
      <c r="G471" s="988" t="s">
        <v>297</v>
      </c>
      <c r="H471" s="992">
        <v>7</v>
      </c>
      <c r="I471" s="992">
        <v>0</v>
      </c>
      <c r="J471" s="915">
        <f t="shared" si="17"/>
        <v>7</v>
      </c>
      <c r="L471" s="24"/>
      <c r="M471" s="20"/>
      <c r="P471" s="25"/>
      <c r="Q471" s="25"/>
    </row>
    <row r="472" spans="1:17" x14ac:dyDescent="0.2">
      <c r="A472" s="16"/>
      <c r="B472" s="914" t="s">
        <v>298</v>
      </c>
      <c r="C472" s="915">
        <v>36</v>
      </c>
      <c r="D472" s="915">
        <v>0</v>
      </c>
      <c r="E472" s="915">
        <f t="shared" si="16"/>
        <v>36</v>
      </c>
      <c r="F472" s="179"/>
      <c r="G472" s="988" t="s">
        <v>298</v>
      </c>
      <c r="H472" s="992">
        <v>7</v>
      </c>
      <c r="I472" s="992">
        <v>0</v>
      </c>
      <c r="J472" s="915">
        <f t="shared" si="17"/>
        <v>7</v>
      </c>
      <c r="L472" s="24"/>
      <c r="M472" s="20"/>
      <c r="P472" s="25"/>
      <c r="Q472" s="25"/>
    </row>
    <row r="473" spans="1:17" x14ac:dyDescent="0.2">
      <c r="A473" s="16"/>
      <c r="B473" s="914" t="s">
        <v>126</v>
      </c>
      <c r="C473" s="915">
        <v>0</v>
      </c>
      <c r="D473" s="915">
        <v>0</v>
      </c>
      <c r="E473" s="915">
        <f t="shared" si="16"/>
        <v>0</v>
      </c>
      <c r="F473" s="179"/>
      <c r="G473" s="988" t="s">
        <v>126</v>
      </c>
      <c r="H473" s="992">
        <v>24</v>
      </c>
      <c r="I473" s="992">
        <v>0</v>
      </c>
      <c r="J473" s="915">
        <f t="shared" si="17"/>
        <v>24</v>
      </c>
      <c r="L473" s="24"/>
      <c r="M473" s="20"/>
      <c r="P473" s="25"/>
      <c r="Q473" s="25"/>
    </row>
    <row r="474" spans="1:17" x14ac:dyDescent="0.2">
      <c r="A474" s="16"/>
      <c r="B474" s="914" t="s">
        <v>1135</v>
      </c>
      <c r="C474" s="915">
        <v>16</v>
      </c>
      <c r="D474" s="915">
        <v>8</v>
      </c>
      <c r="E474" s="915">
        <f t="shared" si="16"/>
        <v>24</v>
      </c>
      <c r="F474" s="179"/>
      <c r="G474" s="988" t="s">
        <v>357</v>
      </c>
      <c r="H474" s="992">
        <v>18</v>
      </c>
      <c r="I474" s="992">
        <v>2</v>
      </c>
      <c r="J474" s="915">
        <f t="shared" si="17"/>
        <v>20</v>
      </c>
      <c r="L474" s="24"/>
      <c r="M474" s="20"/>
      <c r="P474" s="25"/>
      <c r="Q474" s="25"/>
    </row>
    <row r="475" spans="1:17" x14ac:dyDescent="0.2">
      <c r="A475" s="16"/>
      <c r="B475" s="914" t="s">
        <v>341</v>
      </c>
      <c r="C475" s="915">
        <v>0</v>
      </c>
      <c r="D475" s="915">
        <v>0</v>
      </c>
      <c r="E475" s="915">
        <f t="shared" si="16"/>
        <v>0</v>
      </c>
      <c r="F475" s="179"/>
      <c r="G475" s="988" t="s">
        <v>299</v>
      </c>
      <c r="H475" s="992">
        <v>2</v>
      </c>
      <c r="I475" s="992">
        <v>0</v>
      </c>
      <c r="J475" s="915">
        <f t="shared" si="17"/>
        <v>2</v>
      </c>
      <c r="L475" s="24"/>
      <c r="M475" s="20"/>
      <c r="P475" s="25"/>
      <c r="Q475" s="25"/>
    </row>
    <row r="476" spans="1:17" x14ac:dyDescent="0.2">
      <c r="A476" s="16"/>
      <c r="B476" s="1139" t="s">
        <v>1114</v>
      </c>
      <c r="C476" s="1140">
        <v>1</v>
      </c>
      <c r="D476" s="1140">
        <v>0</v>
      </c>
      <c r="E476" s="915">
        <f t="shared" si="16"/>
        <v>1</v>
      </c>
      <c r="F476" s="179"/>
      <c r="G476" s="1141" t="s">
        <v>657</v>
      </c>
      <c r="H476" s="1140">
        <v>0</v>
      </c>
      <c r="I476" s="1140">
        <v>0</v>
      </c>
      <c r="J476" s="915">
        <f t="shared" si="17"/>
        <v>0</v>
      </c>
      <c r="L476" s="24"/>
      <c r="M476" s="20"/>
      <c r="P476" s="25"/>
      <c r="Q476" s="25"/>
    </row>
    <row r="477" spans="1:17" ht="17.100000000000001" customHeight="1" x14ac:dyDescent="0.2">
      <c r="A477" s="16"/>
      <c r="B477" s="914" t="s">
        <v>120</v>
      </c>
      <c r="C477" s="915">
        <v>0</v>
      </c>
      <c r="D477" s="915">
        <v>0</v>
      </c>
      <c r="E477" s="915">
        <f t="shared" si="16"/>
        <v>0</v>
      </c>
      <c r="F477" s="179"/>
      <c r="G477" s="989" t="s">
        <v>120</v>
      </c>
      <c r="H477" s="992">
        <v>1</v>
      </c>
      <c r="I477" s="992">
        <v>0</v>
      </c>
      <c r="J477" s="915">
        <f t="shared" si="17"/>
        <v>1</v>
      </c>
      <c r="L477" s="24"/>
      <c r="M477" s="20"/>
      <c r="P477" s="25"/>
      <c r="Q477" s="25"/>
    </row>
    <row r="478" spans="1:17" x14ac:dyDescent="0.2">
      <c r="A478" s="16"/>
      <c r="B478" s="914" t="s">
        <v>248</v>
      </c>
      <c r="C478" s="915">
        <v>0</v>
      </c>
      <c r="D478" s="915">
        <v>0</v>
      </c>
      <c r="E478" s="915">
        <f t="shared" si="16"/>
        <v>0</v>
      </c>
      <c r="F478" s="179"/>
      <c r="G478" s="989" t="s">
        <v>248</v>
      </c>
      <c r="H478" s="992">
        <v>0</v>
      </c>
      <c r="I478" s="992">
        <v>0</v>
      </c>
      <c r="J478" s="915">
        <f t="shared" si="17"/>
        <v>0</v>
      </c>
      <c r="L478" s="24"/>
      <c r="M478" s="20"/>
      <c r="P478" s="25"/>
      <c r="Q478" s="25"/>
    </row>
    <row r="479" spans="1:17" x14ac:dyDescent="0.2">
      <c r="A479" s="16"/>
      <c r="B479" s="914" t="s">
        <v>328</v>
      </c>
      <c r="C479" s="919">
        <v>0</v>
      </c>
      <c r="D479" s="919">
        <v>0</v>
      </c>
      <c r="E479" s="915">
        <f t="shared" si="16"/>
        <v>0</v>
      </c>
      <c r="F479" s="179"/>
      <c r="G479" s="988" t="s">
        <v>328</v>
      </c>
      <c r="H479" s="993">
        <v>0</v>
      </c>
      <c r="I479" s="993">
        <v>0</v>
      </c>
      <c r="J479" s="915">
        <f t="shared" si="17"/>
        <v>0</v>
      </c>
      <c r="L479" s="24"/>
      <c r="M479" s="20"/>
      <c r="P479" s="25"/>
      <c r="Q479" s="25"/>
    </row>
    <row r="480" spans="1:17" x14ac:dyDescent="0.2">
      <c r="A480" s="16"/>
      <c r="B480" s="914" t="s">
        <v>1136</v>
      </c>
      <c r="C480" s="919">
        <v>0</v>
      </c>
      <c r="D480" s="915">
        <v>0</v>
      </c>
      <c r="E480" s="915">
        <f t="shared" si="16"/>
        <v>0</v>
      </c>
      <c r="F480" s="179"/>
      <c r="G480" s="988" t="s">
        <v>337</v>
      </c>
      <c r="H480" s="993">
        <v>0</v>
      </c>
      <c r="I480" s="992">
        <v>0</v>
      </c>
      <c r="J480" s="915">
        <f t="shared" si="17"/>
        <v>0</v>
      </c>
      <c r="L480" s="24"/>
      <c r="M480" s="20"/>
      <c r="P480" s="25"/>
      <c r="Q480" s="25"/>
    </row>
    <row r="481" spans="1:17" x14ac:dyDescent="0.2">
      <c r="A481" s="16"/>
      <c r="B481" s="914" t="s">
        <v>327</v>
      </c>
      <c r="C481" s="919">
        <v>11</v>
      </c>
      <c r="D481" s="915">
        <v>6</v>
      </c>
      <c r="E481" s="915">
        <f t="shared" si="16"/>
        <v>17</v>
      </c>
      <c r="F481" s="179"/>
      <c r="G481" s="988" t="s">
        <v>327</v>
      </c>
      <c r="H481" s="993">
        <v>8</v>
      </c>
      <c r="I481" s="992">
        <v>1</v>
      </c>
      <c r="J481" s="915">
        <f t="shared" si="17"/>
        <v>9</v>
      </c>
      <c r="L481" s="24"/>
      <c r="M481" s="20"/>
      <c r="P481" s="25"/>
      <c r="Q481" s="25"/>
    </row>
    <row r="482" spans="1:17" x14ac:dyDescent="0.2">
      <c r="A482" s="16"/>
      <c r="B482" s="914" t="s">
        <v>394</v>
      </c>
      <c r="C482" s="919">
        <v>8</v>
      </c>
      <c r="D482" s="915">
        <v>6</v>
      </c>
      <c r="E482" s="915">
        <f t="shared" si="16"/>
        <v>14</v>
      </c>
      <c r="F482" s="179"/>
      <c r="G482" s="988" t="s">
        <v>394</v>
      </c>
      <c r="H482" s="993">
        <v>15</v>
      </c>
      <c r="I482" s="992">
        <v>0</v>
      </c>
      <c r="J482" s="915">
        <f>+H482+I482</f>
        <v>15</v>
      </c>
      <c r="L482" s="24"/>
      <c r="M482" s="20"/>
      <c r="P482" s="25"/>
      <c r="Q482" s="25"/>
    </row>
    <row r="483" spans="1:17" x14ac:dyDescent="0.2">
      <c r="A483" s="16"/>
      <c r="B483" s="914" t="s">
        <v>1129</v>
      </c>
      <c r="C483" s="919">
        <v>19</v>
      </c>
      <c r="D483" s="915">
        <v>2</v>
      </c>
      <c r="E483" s="915">
        <f t="shared" si="16"/>
        <v>21</v>
      </c>
      <c r="F483" s="179"/>
      <c r="G483" s="920" t="s">
        <v>57</v>
      </c>
      <c r="H483" s="917">
        <f>SUM(H459:H482)</f>
        <v>766</v>
      </c>
      <c r="I483" s="917">
        <f>SUM(I459:I482)</f>
        <v>181</v>
      </c>
      <c r="J483" s="917">
        <f>SUM(J459:J482)</f>
        <v>947</v>
      </c>
      <c r="L483" s="24"/>
      <c r="M483" s="20"/>
      <c r="O483" s="23"/>
      <c r="P483" s="25"/>
      <c r="Q483" s="25"/>
    </row>
    <row r="484" spans="1:17" s="27" customFormat="1" ht="14.25" customHeight="1" x14ac:dyDescent="0.2">
      <c r="A484" s="30"/>
      <c r="B484" s="920" t="s">
        <v>57</v>
      </c>
      <c r="C484" s="917">
        <f>SUM(C459:C483)</f>
        <v>711</v>
      </c>
      <c r="D484" s="917">
        <f>SUM(D459:D483)</f>
        <v>134</v>
      </c>
      <c r="E484" s="917">
        <f>SUM(E459:E483)</f>
        <v>845</v>
      </c>
      <c r="F484" s="186"/>
      <c r="K484" s="201"/>
      <c r="L484" s="485"/>
      <c r="P484" s="144"/>
      <c r="Q484" s="144"/>
    </row>
    <row r="485" spans="1:17" x14ac:dyDescent="0.2">
      <c r="A485" s="16"/>
      <c r="B485" s="921"/>
      <c r="C485" s="922"/>
      <c r="D485" s="922"/>
      <c r="E485" s="923"/>
      <c r="F485" s="182"/>
      <c r="G485" s="177"/>
      <c r="Q485" s="25"/>
    </row>
    <row r="486" spans="1:17" x14ac:dyDescent="0.2">
      <c r="A486" s="16"/>
      <c r="H486" s="35"/>
      <c r="I486" s="9"/>
      <c r="K486" s="6"/>
      <c r="Q486" s="25"/>
    </row>
    <row r="487" spans="1:17" ht="26.25" customHeight="1" x14ac:dyDescent="0.2">
      <c r="A487" s="30"/>
      <c r="B487" s="1692" t="s">
        <v>1050</v>
      </c>
      <c r="C487" s="1692"/>
      <c r="D487" s="1692"/>
      <c r="E487" s="1692"/>
      <c r="F487" s="1692"/>
      <c r="G487" s="539"/>
      <c r="H487" s="540"/>
      <c r="I487" s="7"/>
      <c r="K487" s="6"/>
      <c r="L487" s="8"/>
      <c r="M487" s="25"/>
      <c r="N487" s="9"/>
      <c r="O487" s="6"/>
      <c r="P487" s="6"/>
      <c r="Q487" s="4"/>
    </row>
    <row r="488" spans="1:17" x14ac:dyDescent="0.2">
      <c r="B488" s="924"/>
      <c r="C488" s="925"/>
      <c r="D488" s="925"/>
      <c r="E488" s="924"/>
      <c r="F488" s="6"/>
      <c r="G488" s="539"/>
      <c r="H488" s="541"/>
      <c r="I488" s="541"/>
      <c r="J488" s="541"/>
      <c r="K488" s="541"/>
      <c r="L488" s="8"/>
      <c r="M488" s="1181"/>
      <c r="N488" s="7"/>
      <c r="O488" s="6"/>
      <c r="P488" s="6"/>
      <c r="Q488" s="4"/>
    </row>
    <row r="489" spans="1:17" s="34" customFormat="1" x14ac:dyDescent="0.2">
      <c r="B489" s="1426" t="s">
        <v>1101</v>
      </c>
      <c r="C489" s="1426" t="s">
        <v>162</v>
      </c>
      <c r="D489" s="1426" t="s">
        <v>9</v>
      </c>
      <c r="E489" s="1426" t="s">
        <v>163</v>
      </c>
      <c r="F489" s="1427" t="s">
        <v>164</v>
      </c>
      <c r="G489" s="35"/>
      <c r="H489" s="1434" t="s">
        <v>1106</v>
      </c>
      <c r="I489" s="1434" t="s">
        <v>162</v>
      </c>
      <c r="J489" s="1435" t="s">
        <v>9</v>
      </c>
      <c r="K489" s="1434" t="s">
        <v>163</v>
      </c>
      <c r="L489" s="1434" t="s">
        <v>164</v>
      </c>
      <c r="M489" s="156"/>
      <c r="N489" s="105"/>
      <c r="O489" s="105"/>
      <c r="P489" s="44"/>
      <c r="Q489" s="44"/>
    </row>
    <row r="490" spans="1:17" ht="24" customHeight="1" x14ac:dyDescent="0.2">
      <c r="B490" s="1428" t="s">
        <v>1102</v>
      </c>
      <c r="C490" s="1429">
        <v>10214.222164630561</v>
      </c>
      <c r="D490" s="1429">
        <v>0</v>
      </c>
      <c r="E490" s="1429">
        <v>10214.222164630561</v>
      </c>
      <c r="F490" s="1430">
        <v>0</v>
      </c>
      <c r="G490" s="35"/>
      <c r="H490" s="1103" t="s">
        <v>165</v>
      </c>
      <c r="I490" s="1431">
        <v>1911.1751185603202</v>
      </c>
      <c r="J490" s="1431">
        <v>0</v>
      </c>
      <c r="K490" s="1432">
        <f>I490-J490</f>
        <v>1911.1751185603202</v>
      </c>
      <c r="L490" s="1433">
        <f>J490/I490</f>
        <v>0</v>
      </c>
      <c r="M490" s="7"/>
      <c r="N490" s="6"/>
      <c r="O490" s="6"/>
      <c r="P490" s="4"/>
      <c r="Q490" s="4"/>
    </row>
    <row r="491" spans="1:17" ht="24" customHeight="1" x14ac:dyDescent="0.2">
      <c r="B491" s="1428" t="s">
        <v>1103</v>
      </c>
      <c r="C491" s="1429">
        <v>62742.336791313639</v>
      </c>
      <c r="D491" s="1429">
        <v>0</v>
      </c>
      <c r="E491" s="1429">
        <v>62742.336791313639</v>
      </c>
      <c r="F491" s="1430">
        <v>0</v>
      </c>
      <c r="G491" s="35"/>
      <c r="H491" s="1103" t="s">
        <v>1107</v>
      </c>
      <c r="I491" s="1431">
        <v>8988.265879806846</v>
      </c>
      <c r="J491" s="1431">
        <v>0</v>
      </c>
      <c r="K491" s="1432">
        <f t="shared" ref="K491:K495" si="18">I491-J491</f>
        <v>8988.265879806846</v>
      </c>
      <c r="L491" s="1433">
        <f t="shared" ref="L491:L495" si="19">J491/I491</f>
        <v>0</v>
      </c>
      <c r="M491" s="7"/>
      <c r="N491" s="6"/>
      <c r="O491" s="6"/>
      <c r="P491" s="4"/>
      <c r="Q491" s="4"/>
    </row>
    <row r="492" spans="1:17" ht="36.75" customHeight="1" x14ac:dyDescent="0.2">
      <c r="B492" s="1428" t="s">
        <v>1104</v>
      </c>
      <c r="C492" s="1429">
        <v>4548.1475681610355</v>
      </c>
      <c r="D492" s="1429">
        <v>0</v>
      </c>
      <c r="E492" s="1429">
        <v>4548.1475681610355</v>
      </c>
      <c r="F492" s="1430">
        <v>0</v>
      </c>
      <c r="G492" s="35"/>
      <c r="H492" s="1436" t="s">
        <v>1108</v>
      </c>
      <c r="I492" s="1431">
        <v>144.56600509946108</v>
      </c>
      <c r="J492" s="1431">
        <v>0</v>
      </c>
      <c r="K492" s="1432">
        <f t="shared" si="18"/>
        <v>144.56600509946108</v>
      </c>
      <c r="L492" s="1433">
        <f t="shared" si="19"/>
        <v>0</v>
      </c>
      <c r="M492" s="7"/>
      <c r="N492" s="6"/>
      <c r="O492" s="6"/>
      <c r="P492" s="4"/>
      <c r="Q492" s="4"/>
    </row>
    <row r="493" spans="1:17" ht="24" customHeight="1" x14ac:dyDescent="0.2">
      <c r="B493" s="1428" t="s">
        <v>137</v>
      </c>
      <c r="C493" s="1429">
        <v>1710.3328039933306</v>
      </c>
      <c r="D493" s="1429">
        <v>0</v>
      </c>
      <c r="E493" s="1429">
        <v>1710.3328039933306</v>
      </c>
      <c r="F493" s="1430">
        <v>0</v>
      </c>
      <c r="G493" s="35"/>
      <c r="H493" s="1103" t="s">
        <v>1109</v>
      </c>
      <c r="I493" s="1431">
        <v>0</v>
      </c>
      <c r="J493" s="1431">
        <v>0</v>
      </c>
      <c r="K493" s="1432">
        <f t="shared" si="18"/>
        <v>0</v>
      </c>
      <c r="L493" s="1433">
        <v>0</v>
      </c>
      <c r="M493" s="7"/>
      <c r="N493" s="6"/>
      <c r="O493" s="6"/>
      <c r="P493" s="4"/>
      <c r="Q493" s="4"/>
    </row>
    <row r="494" spans="1:17" ht="24" customHeight="1" x14ac:dyDescent="0.2">
      <c r="B494" s="1428" t="s">
        <v>1105</v>
      </c>
      <c r="C494" s="1429">
        <v>6029.1620073731374</v>
      </c>
      <c r="D494" s="1429">
        <v>0</v>
      </c>
      <c r="E494" s="1429">
        <v>6029.1620073731374</v>
      </c>
      <c r="F494" s="1430">
        <v>0</v>
      </c>
      <c r="G494" s="35"/>
      <c r="H494" s="1436" t="s">
        <v>1110</v>
      </c>
      <c r="I494" s="1431">
        <v>217.30609342642595</v>
      </c>
      <c r="J494" s="1431">
        <v>0</v>
      </c>
      <c r="K494" s="1432">
        <f t="shared" si="18"/>
        <v>217.30609342642595</v>
      </c>
      <c r="L494" s="1433">
        <f t="shared" si="19"/>
        <v>0</v>
      </c>
      <c r="M494" s="7"/>
      <c r="N494" s="6"/>
      <c r="O494" s="6"/>
      <c r="P494" s="4"/>
      <c r="Q494" s="4"/>
    </row>
    <row r="495" spans="1:17" ht="24" customHeight="1" x14ac:dyDescent="0.2">
      <c r="B495" s="1428" t="s">
        <v>6</v>
      </c>
      <c r="C495" s="1429">
        <v>85244.201335471691</v>
      </c>
      <c r="D495" s="1429">
        <v>0</v>
      </c>
      <c r="E495" s="1429">
        <v>85244.201335471691</v>
      </c>
      <c r="F495" s="1430">
        <v>0</v>
      </c>
      <c r="G495" s="35"/>
      <c r="H495" s="1436" t="s">
        <v>1111</v>
      </c>
      <c r="I495" s="1431">
        <v>45568.154460088059</v>
      </c>
      <c r="J495" s="1431">
        <v>0</v>
      </c>
      <c r="K495" s="1432">
        <f t="shared" si="18"/>
        <v>45568.154460088059</v>
      </c>
      <c r="L495" s="1433">
        <f t="shared" si="19"/>
        <v>0</v>
      </c>
      <c r="M495" s="7"/>
      <c r="N495" s="6"/>
      <c r="O495" s="6"/>
      <c r="P495" s="4"/>
      <c r="Q495" s="4"/>
    </row>
    <row r="496" spans="1:17" x14ac:dyDescent="0.2">
      <c r="B496" s="20"/>
      <c r="C496" s="20"/>
      <c r="E496" s="927"/>
      <c r="H496" s="1435" t="s">
        <v>6</v>
      </c>
      <c r="I496" s="1437">
        <f>SUM(I490:I495)</f>
        <v>56829.467556981115</v>
      </c>
      <c r="J496" s="1438">
        <f>SUM(J490:J495)</f>
        <v>0</v>
      </c>
      <c r="K496" s="1437">
        <v>1020.1643823221602</v>
      </c>
      <c r="L496" s="1439">
        <f>SUM(L490:L495)</f>
        <v>0</v>
      </c>
      <c r="M496" s="25"/>
      <c r="N496" s="25"/>
      <c r="O496" s="6"/>
      <c r="P496" s="6"/>
      <c r="Q496" s="4"/>
    </row>
    <row r="497" spans="2:17" ht="21" customHeight="1" x14ac:dyDescent="0.2">
      <c r="B497" s="926" t="s">
        <v>725</v>
      </c>
      <c r="D497" s="928"/>
      <c r="E497" s="929"/>
      <c r="F497" s="486"/>
      <c r="G497" s="590"/>
      <c r="H497" s="591"/>
      <c r="I497" s="592"/>
      <c r="J497" s="593"/>
      <c r="K497" s="594"/>
      <c r="L497" s="8"/>
      <c r="M497" s="25"/>
      <c r="N497" s="7"/>
      <c r="O497" s="6"/>
      <c r="P497" s="6"/>
      <c r="Q497" s="4"/>
    </row>
    <row r="498" spans="2:17" x14ac:dyDescent="0.2">
      <c r="G498" s="20"/>
      <c r="H498" s="35"/>
      <c r="I498" s="25"/>
      <c r="J498" s="33"/>
      <c r="K498" s="6"/>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ht="71.25" customHeight="1" x14ac:dyDescent="0.2">
      <c r="G501" s="20"/>
      <c r="H501" s="35"/>
      <c r="I501" s="25"/>
      <c r="J501" s="33"/>
      <c r="K501" s="6"/>
      <c r="L501" s="8"/>
      <c r="M501" s="25"/>
      <c r="N501" s="7"/>
      <c r="O501" s="6"/>
      <c r="P501" s="6"/>
      <c r="Q501" s="4"/>
    </row>
    <row r="502" spans="2:17" ht="16.5" customHeight="1" x14ac:dyDescent="0.2">
      <c r="G502" s="20"/>
      <c r="H502" s="35"/>
      <c r="I502" s="25"/>
      <c r="J502" s="33"/>
      <c r="K502" s="6"/>
      <c r="L502" s="8"/>
      <c r="M502" s="25"/>
      <c r="N502" s="7"/>
      <c r="O502" s="6"/>
      <c r="P502" s="6"/>
      <c r="Q502" s="4"/>
    </row>
    <row r="503" spans="2:17" x14ac:dyDescent="0.2">
      <c r="G503" s="20"/>
      <c r="H503" s="35"/>
      <c r="I503" s="7"/>
      <c r="K503" s="6"/>
      <c r="L503" s="8"/>
      <c r="M503" s="25"/>
      <c r="N503" s="7"/>
      <c r="O503" s="6"/>
      <c r="P503" s="6"/>
      <c r="Q503" s="4"/>
    </row>
    <row r="504" spans="2:17" x14ac:dyDescent="0.2">
      <c r="G504" s="20"/>
      <c r="H504" s="35"/>
      <c r="I504" s="7"/>
      <c r="K504" s="6"/>
      <c r="L504" s="8"/>
      <c r="M504" s="25"/>
      <c r="N504" s="25"/>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ht="3" customHeight="1" x14ac:dyDescent="0.2">
      <c r="G515" s="20"/>
      <c r="H515" s="35"/>
      <c r="I515" s="7"/>
      <c r="K515" s="6"/>
      <c r="L515" s="8"/>
      <c r="M515" s="25"/>
      <c r="N515" s="25"/>
      <c r="O515" s="6"/>
      <c r="P515" s="6"/>
      <c r="Q515" s="4"/>
    </row>
    <row r="516" spans="2:17" ht="3.75" customHeight="1" x14ac:dyDescent="0.2">
      <c r="C516" s="2"/>
      <c r="D516" s="2"/>
      <c r="G516" s="20"/>
      <c r="H516" s="35"/>
      <c r="I516" s="7"/>
      <c r="K516" s="6"/>
      <c r="L516" s="8"/>
      <c r="M516" s="25"/>
      <c r="N516" s="25"/>
      <c r="O516" s="6"/>
      <c r="P516" s="6"/>
      <c r="Q516" s="4"/>
    </row>
    <row r="517" spans="2:17" ht="12.75" x14ac:dyDescent="0.2">
      <c r="B517" s="1692" t="s">
        <v>1127</v>
      </c>
      <c r="C517" s="1692"/>
      <c r="D517" s="1692"/>
      <c r="E517" s="1692"/>
    </row>
    <row r="518" spans="2:17" ht="12.75" x14ac:dyDescent="0.2">
      <c r="B518" s="1692"/>
      <c r="C518" s="1692"/>
      <c r="D518" s="1692"/>
      <c r="E518" s="1692"/>
      <c r="F518" s="27"/>
      <c r="G518" s="157"/>
    </row>
    <row r="520" spans="2:17" ht="15" customHeight="1" x14ac:dyDescent="0.2">
      <c r="B520" s="1741" t="s">
        <v>400</v>
      </c>
      <c r="C520" s="1726" t="s">
        <v>399</v>
      </c>
      <c r="D520" s="1727"/>
      <c r="E520" s="1728" t="s">
        <v>247</v>
      </c>
      <c r="F520" s="1729"/>
      <c r="G520" s="4"/>
    </row>
    <row r="521" spans="2:17" x14ac:dyDescent="0.2">
      <c r="B521" s="1742"/>
      <c r="C521" s="881" t="s">
        <v>68</v>
      </c>
      <c r="D521" s="930" t="s">
        <v>49</v>
      </c>
      <c r="E521" s="881" t="s">
        <v>68</v>
      </c>
      <c r="F521" s="546" t="s">
        <v>49</v>
      </c>
      <c r="G521" s="4"/>
      <c r="H521" s="20"/>
      <c r="L521" s="24"/>
      <c r="M521" s="20"/>
      <c r="P521" s="24"/>
    </row>
    <row r="522" spans="2:17" ht="14.1" customHeight="1" x14ac:dyDescent="0.2">
      <c r="B522" s="931" t="s">
        <v>187</v>
      </c>
      <c r="C522" s="864">
        <v>1</v>
      </c>
      <c r="D522" s="865">
        <v>6902000</v>
      </c>
      <c r="E522" s="866">
        <v>0</v>
      </c>
      <c r="F522" s="865">
        <v>0</v>
      </c>
      <c r="G522" s="4"/>
      <c r="H522" s="20"/>
      <c r="L522" s="24"/>
      <c r="M522" s="20"/>
      <c r="P522" s="24"/>
    </row>
    <row r="523" spans="2:17" ht="14.1" customHeight="1" x14ac:dyDescent="0.2">
      <c r="B523" s="931" t="s">
        <v>188</v>
      </c>
      <c r="C523" s="864">
        <v>0</v>
      </c>
      <c r="D523" s="865">
        <v>0</v>
      </c>
      <c r="E523" s="866">
        <v>0</v>
      </c>
      <c r="F523" s="865">
        <v>0</v>
      </c>
      <c r="G523" s="4"/>
      <c r="H523" s="20"/>
      <c r="L523" s="24"/>
      <c r="M523" s="20"/>
      <c r="P523" s="24"/>
    </row>
    <row r="524" spans="2:17" ht="45" hidden="1" x14ac:dyDescent="0.2">
      <c r="B524" s="931" t="s">
        <v>314</v>
      </c>
      <c r="C524" s="864">
        <v>0</v>
      </c>
      <c r="D524" s="865">
        <v>0</v>
      </c>
      <c r="E524" s="866">
        <v>0</v>
      </c>
      <c r="F524" s="283">
        <v>0</v>
      </c>
      <c r="G524" s="4"/>
      <c r="H524" s="20"/>
      <c r="L524" s="24"/>
      <c r="M524" s="20"/>
      <c r="P524" s="24"/>
    </row>
    <row r="525" spans="2:17" x14ac:dyDescent="0.2">
      <c r="B525" s="931" t="s">
        <v>189</v>
      </c>
      <c r="C525" s="864">
        <v>0</v>
      </c>
      <c r="D525" s="1056">
        <v>0</v>
      </c>
      <c r="E525" s="866">
        <v>0</v>
      </c>
      <c r="F525" s="283">
        <v>0</v>
      </c>
      <c r="G525" s="4"/>
      <c r="H525" s="20"/>
      <c r="L525" s="24"/>
      <c r="M525" s="20"/>
      <c r="P525" s="24"/>
    </row>
    <row r="526" spans="2:17" x14ac:dyDescent="0.2">
      <c r="B526" s="931" t="s">
        <v>401</v>
      </c>
      <c r="C526" s="864">
        <f>1+1</f>
        <v>2</v>
      </c>
      <c r="D526" s="865">
        <f>9085000+7867000</f>
        <v>16952000</v>
      </c>
      <c r="E526" s="866">
        <v>0</v>
      </c>
      <c r="F526" s="283">
        <v>0</v>
      </c>
      <c r="G526" s="4"/>
      <c r="H526" s="20"/>
      <c r="L526" s="24"/>
      <c r="M526" s="20"/>
      <c r="P526" s="24"/>
    </row>
    <row r="527" spans="2:17" ht="30" hidden="1" x14ac:dyDescent="0.2">
      <c r="B527" s="931" t="s">
        <v>191</v>
      </c>
      <c r="C527" s="864">
        <v>0</v>
      </c>
      <c r="D527" s="865">
        <v>0</v>
      </c>
      <c r="E527" s="866">
        <v>0</v>
      </c>
      <c r="F527" s="283">
        <v>0</v>
      </c>
      <c r="G527" s="4"/>
      <c r="H527" s="20"/>
      <c r="L527" s="24"/>
      <c r="M527" s="20"/>
      <c r="P527" s="24"/>
    </row>
    <row r="528" spans="2:17" ht="30" hidden="1" x14ac:dyDescent="0.2">
      <c r="B528" s="931" t="s">
        <v>192</v>
      </c>
      <c r="C528" s="864">
        <v>0</v>
      </c>
      <c r="D528" s="865">
        <v>0</v>
      </c>
      <c r="E528" s="866">
        <v>0</v>
      </c>
      <c r="F528" s="283">
        <v>0</v>
      </c>
      <c r="G528" s="4"/>
      <c r="H528" s="20"/>
      <c r="L528" s="24"/>
      <c r="M528" s="20"/>
      <c r="P528" s="24"/>
    </row>
    <row r="529" spans="2:29" ht="30" hidden="1" x14ac:dyDescent="0.2">
      <c r="B529" s="931" t="s">
        <v>358</v>
      </c>
      <c r="C529" s="864">
        <v>0</v>
      </c>
      <c r="D529" s="865">
        <v>0</v>
      </c>
      <c r="E529" s="866">
        <v>0</v>
      </c>
      <c r="F529" s="283">
        <v>0</v>
      </c>
      <c r="G529" s="4"/>
      <c r="H529" s="20"/>
      <c r="L529" s="24"/>
      <c r="M529" s="20"/>
      <c r="P529" s="24"/>
    </row>
    <row r="530" spans="2:29" hidden="1" x14ac:dyDescent="0.2">
      <c r="B530" s="931" t="s">
        <v>315</v>
      </c>
      <c r="C530" s="864">
        <v>0</v>
      </c>
      <c r="D530" s="865">
        <v>0</v>
      </c>
      <c r="E530" s="866">
        <v>0</v>
      </c>
      <c r="F530" s="283">
        <v>0</v>
      </c>
      <c r="G530" s="4"/>
      <c r="H530" s="20"/>
      <c r="L530" s="24"/>
      <c r="M530" s="20"/>
      <c r="P530" s="24"/>
      <c r="V530" s="351"/>
      <c r="W530" s="328"/>
      <c r="AA530" s="20"/>
    </row>
    <row r="531" spans="2:29" x14ac:dyDescent="0.2">
      <c r="B531" s="932" t="s">
        <v>312</v>
      </c>
      <c r="C531" s="933">
        <f>SUM(C522:C530)</f>
        <v>3</v>
      </c>
      <c r="D531" s="934">
        <f>SUM(D522:D530)</f>
        <v>23854000</v>
      </c>
      <c r="E531" s="933">
        <f>SUM(E522:E530)</f>
        <v>0</v>
      </c>
      <c r="F531" s="547">
        <f>SUM(F522:F530)</f>
        <v>0</v>
      </c>
      <c r="G531" s="4"/>
      <c r="H531" s="542"/>
      <c r="L531" s="24"/>
      <c r="M531" s="20"/>
      <c r="P531" s="24"/>
      <c r="V531" s="351"/>
      <c r="W531" s="328"/>
      <c r="AA531" s="20"/>
    </row>
    <row r="532" spans="2:29" x14ac:dyDescent="0.2">
      <c r="H532" s="943"/>
    </row>
    <row r="533" spans="2:29" x14ac:dyDescent="0.2">
      <c r="D533" s="1057"/>
      <c r="E533" s="1000"/>
      <c r="F533" s="542"/>
      <c r="G533" s="1009"/>
      <c r="H533" s="943"/>
    </row>
    <row r="534" spans="2:29" ht="19.5" customHeight="1" x14ac:dyDescent="0.2">
      <c r="B534" s="1692" t="s">
        <v>480</v>
      </c>
      <c r="C534" s="1692"/>
      <c r="D534" s="1692"/>
      <c r="E534" s="1692"/>
      <c r="F534" s="1692"/>
      <c r="G534" s="1153"/>
      <c r="H534" s="1186"/>
    </row>
    <row r="535" spans="2:29" x14ac:dyDescent="0.2">
      <c r="G535" s="1009"/>
      <c r="H535" s="943"/>
    </row>
    <row r="536" spans="2:29" x14ac:dyDescent="0.2">
      <c r="B536" s="935" t="s">
        <v>28</v>
      </c>
      <c r="C536" s="936" t="s">
        <v>479</v>
      </c>
      <c r="D536" s="936" t="s">
        <v>49</v>
      </c>
      <c r="E536" s="936" t="s">
        <v>177</v>
      </c>
      <c r="F536" s="815" t="s">
        <v>49</v>
      </c>
      <c r="G536" s="4"/>
      <c r="H536" s="20"/>
      <c r="L536" s="24"/>
      <c r="M536" s="20"/>
      <c r="P536" s="24"/>
      <c r="V536" s="351"/>
      <c r="W536" s="328"/>
      <c r="Y536" s="328" t="s">
        <v>28</v>
      </c>
      <c r="Z536" s="328" t="s">
        <v>479</v>
      </c>
      <c r="AA536" s="20" t="s">
        <v>49</v>
      </c>
      <c r="AB536" s="20" t="s">
        <v>177</v>
      </c>
      <c r="AC536" s="20" t="s">
        <v>49</v>
      </c>
    </row>
    <row r="537" spans="2:29" x14ac:dyDescent="0.2">
      <c r="B537" s="2" t="s">
        <v>69</v>
      </c>
      <c r="C537" s="649">
        <v>3</v>
      </c>
      <c r="D537" s="937">
        <f>D531/1000000</f>
        <v>23.853999999999999</v>
      </c>
      <c r="E537" s="649">
        <v>1</v>
      </c>
      <c r="F537" s="647">
        <f>F531/1000000</f>
        <v>0</v>
      </c>
      <c r="G537" s="943"/>
      <c r="H537" s="20"/>
      <c r="L537" s="24"/>
      <c r="M537" s="20"/>
      <c r="P537" s="24"/>
      <c r="V537" s="351"/>
      <c r="W537" s="328"/>
      <c r="Y537" s="328" t="s">
        <v>69</v>
      </c>
      <c r="Z537" s="328">
        <v>1</v>
      </c>
      <c r="AA537" s="20">
        <v>5.3659999999999997</v>
      </c>
      <c r="AB537" s="20">
        <v>0</v>
      </c>
      <c r="AC537" s="20">
        <v>0</v>
      </c>
    </row>
    <row r="538" spans="2:29" hidden="1" x14ac:dyDescent="0.2">
      <c r="B538" s="2" t="s">
        <v>32</v>
      </c>
      <c r="C538" s="649">
        <v>0</v>
      </c>
      <c r="D538" s="937">
        <v>0</v>
      </c>
      <c r="E538" s="649">
        <v>0</v>
      </c>
      <c r="F538" s="647">
        <v>0</v>
      </c>
      <c r="G538" s="4"/>
      <c r="H538" s="20"/>
      <c r="L538" s="24"/>
      <c r="M538" s="20"/>
      <c r="P538" s="24"/>
      <c r="V538" s="351"/>
      <c r="W538" s="328"/>
      <c r="Y538" s="328" t="s">
        <v>32</v>
      </c>
      <c r="Z538" s="328">
        <v>1</v>
      </c>
      <c r="AA538" s="20">
        <v>5.0449999999999999</v>
      </c>
      <c r="AB538" s="20">
        <v>0</v>
      </c>
      <c r="AC538" s="20">
        <v>0</v>
      </c>
    </row>
    <row r="539" spans="2:29" hidden="1" x14ac:dyDescent="0.2">
      <c r="B539" s="2" t="s">
        <v>33</v>
      </c>
      <c r="C539" s="649">
        <v>0</v>
      </c>
      <c r="D539" s="937">
        <v>0</v>
      </c>
      <c r="E539" s="649">
        <v>0</v>
      </c>
      <c r="F539" s="647">
        <v>0</v>
      </c>
      <c r="G539" s="4"/>
      <c r="H539" s="542"/>
      <c r="L539" s="24"/>
      <c r="M539" s="20"/>
      <c r="P539" s="24"/>
      <c r="V539" s="351"/>
      <c r="W539" s="328"/>
      <c r="Y539" s="328" t="s">
        <v>33</v>
      </c>
      <c r="Z539" s="328">
        <v>1</v>
      </c>
      <c r="AA539" s="20">
        <v>4.9169999999999998</v>
      </c>
      <c r="AB539" s="20">
        <v>0</v>
      </c>
      <c r="AC539" s="20">
        <v>0</v>
      </c>
    </row>
    <row r="540" spans="2:29" hidden="1" x14ac:dyDescent="0.2">
      <c r="B540" s="2" t="s">
        <v>34</v>
      </c>
      <c r="C540" s="649">
        <v>0</v>
      </c>
      <c r="D540" s="937">
        <v>0</v>
      </c>
      <c r="E540" s="649">
        <v>0</v>
      </c>
      <c r="F540" s="647">
        <v>0</v>
      </c>
      <c r="G540" s="4"/>
      <c r="H540" s="20"/>
      <c r="L540" s="24"/>
      <c r="M540" s="20"/>
      <c r="P540" s="24"/>
      <c r="V540" s="351"/>
      <c r="W540" s="328"/>
      <c r="Y540" s="328" t="s">
        <v>34</v>
      </c>
      <c r="Z540" s="328">
        <v>1</v>
      </c>
      <c r="AA540" s="20">
        <v>5.0640000000000001</v>
      </c>
      <c r="AB540" s="20">
        <v>0</v>
      </c>
      <c r="AC540" s="20">
        <v>0</v>
      </c>
    </row>
    <row r="541" spans="2:29" hidden="1" x14ac:dyDescent="0.2">
      <c r="B541" s="2" t="s">
        <v>35</v>
      </c>
      <c r="C541" s="649">
        <v>0</v>
      </c>
      <c r="D541" s="937">
        <v>0</v>
      </c>
      <c r="E541" s="649">
        <v>0</v>
      </c>
      <c r="F541" s="647">
        <v>0</v>
      </c>
      <c r="G541" s="4"/>
      <c r="H541" s="20"/>
      <c r="L541" s="24"/>
      <c r="M541" s="20"/>
      <c r="P541" s="24"/>
      <c r="V541" s="351"/>
      <c r="W541" s="328"/>
      <c r="Y541" s="328" t="s">
        <v>35</v>
      </c>
      <c r="Z541" s="328">
        <v>2</v>
      </c>
      <c r="AA541" s="20">
        <v>12.92</v>
      </c>
      <c r="AB541" s="20">
        <v>1</v>
      </c>
      <c r="AC541" s="20">
        <v>25.288903999999999</v>
      </c>
    </row>
    <row r="542" spans="2:29" hidden="1" x14ac:dyDescent="0.2">
      <c r="B542" s="2" t="s">
        <v>31</v>
      </c>
      <c r="C542" s="649">
        <v>0</v>
      </c>
      <c r="D542" s="937">
        <v>0</v>
      </c>
      <c r="E542" s="649">
        <v>0</v>
      </c>
      <c r="F542" s="647">
        <v>0</v>
      </c>
      <c r="G542" s="4"/>
      <c r="H542" s="20"/>
      <c r="L542" s="24"/>
      <c r="M542" s="20"/>
      <c r="P542" s="24"/>
      <c r="V542" s="351"/>
      <c r="W542" s="328"/>
      <c r="Y542" s="328" t="s">
        <v>31</v>
      </c>
      <c r="Z542" s="328">
        <v>0</v>
      </c>
      <c r="AA542" s="20">
        <v>0</v>
      </c>
      <c r="AB542" s="20">
        <v>0</v>
      </c>
      <c r="AC542" s="20">
        <v>0</v>
      </c>
    </row>
    <row r="543" spans="2:29" ht="13.5" hidden="1" customHeight="1" x14ac:dyDescent="0.2">
      <c r="B543" s="2" t="s">
        <v>36</v>
      </c>
      <c r="C543" s="649">
        <v>0</v>
      </c>
      <c r="D543" s="937">
        <v>0</v>
      </c>
      <c r="E543" s="649">
        <v>0</v>
      </c>
      <c r="F543" s="647">
        <v>0</v>
      </c>
      <c r="G543" s="4"/>
      <c r="H543" s="20"/>
      <c r="L543" s="24"/>
      <c r="M543" s="20"/>
      <c r="P543" s="24"/>
      <c r="V543" s="351"/>
      <c r="W543" s="328"/>
      <c r="Y543" s="328" t="s">
        <v>36</v>
      </c>
      <c r="Z543" s="328">
        <v>0</v>
      </c>
      <c r="AA543" s="20">
        <v>0</v>
      </c>
      <c r="AB543" s="20">
        <v>0</v>
      </c>
      <c r="AC543" s="20">
        <v>0</v>
      </c>
    </row>
    <row r="544" spans="2:29" ht="13.5" hidden="1" customHeight="1" x14ac:dyDescent="0.2">
      <c r="B544" s="2" t="s">
        <v>37</v>
      </c>
      <c r="C544" s="649">
        <v>0</v>
      </c>
      <c r="D544" s="937">
        <v>0</v>
      </c>
      <c r="E544" s="649">
        <v>0</v>
      </c>
      <c r="F544" s="647">
        <v>0</v>
      </c>
      <c r="G544" s="4"/>
      <c r="H544" s="20"/>
      <c r="L544" s="24"/>
      <c r="M544" s="20"/>
      <c r="P544" s="24"/>
      <c r="V544" s="351"/>
      <c r="W544" s="328"/>
      <c r="Y544" s="328" t="s">
        <v>37</v>
      </c>
      <c r="Z544" s="328">
        <v>0</v>
      </c>
      <c r="AA544" s="20">
        <v>0</v>
      </c>
      <c r="AB544" s="20">
        <v>0</v>
      </c>
      <c r="AC544" s="20">
        <v>0</v>
      </c>
    </row>
    <row r="545" spans="2:29" ht="13.5" hidden="1" customHeight="1" x14ac:dyDescent="0.2">
      <c r="B545" s="2" t="s">
        <v>38</v>
      </c>
      <c r="C545" s="649">
        <v>0</v>
      </c>
      <c r="D545" s="937">
        <v>0</v>
      </c>
      <c r="E545" s="649">
        <v>0</v>
      </c>
      <c r="F545" s="647">
        <v>0</v>
      </c>
      <c r="G545" s="4"/>
      <c r="H545" s="20"/>
      <c r="L545" s="24"/>
      <c r="M545" s="20"/>
      <c r="P545" s="24"/>
      <c r="V545" s="351"/>
      <c r="W545" s="328"/>
      <c r="Y545" s="328" t="s">
        <v>38</v>
      </c>
      <c r="Z545" s="328">
        <v>0</v>
      </c>
      <c r="AA545" s="20">
        <v>0</v>
      </c>
      <c r="AB545" s="20">
        <v>0</v>
      </c>
      <c r="AC545" s="20">
        <v>0</v>
      </c>
    </row>
    <row r="546" spans="2:29" ht="13.5" hidden="1" customHeight="1" x14ac:dyDescent="0.2">
      <c r="B546" s="2" t="s">
        <v>39</v>
      </c>
      <c r="C546" s="649">
        <v>0</v>
      </c>
      <c r="D546" s="937">
        <v>0</v>
      </c>
      <c r="E546" s="649">
        <v>0</v>
      </c>
      <c r="F546" s="647">
        <v>0</v>
      </c>
      <c r="G546" s="4"/>
      <c r="H546" s="20"/>
      <c r="L546" s="24"/>
      <c r="M546" s="20"/>
      <c r="P546" s="24"/>
      <c r="V546" s="351"/>
      <c r="W546" s="328"/>
      <c r="Y546" s="328" t="s">
        <v>39</v>
      </c>
      <c r="Z546" s="328">
        <v>0</v>
      </c>
      <c r="AA546" s="20">
        <v>0</v>
      </c>
      <c r="AB546" s="20">
        <v>0</v>
      </c>
      <c r="AC546" s="20">
        <v>0</v>
      </c>
    </row>
    <row r="547" spans="2:29" ht="13.5" hidden="1" customHeight="1" x14ac:dyDescent="0.2">
      <c r="B547" s="2" t="s">
        <v>40</v>
      </c>
      <c r="C547" s="649">
        <v>0</v>
      </c>
      <c r="D547" s="937">
        <v>0</v>
      </c>
      <c r="E547" s="649">
        <v>0</v>
      </c>
      <c r="F547" s="647">
        <v>0</v>
      </c>
      <c r="G547" s="4"/>
      <c r="H547" s="20"/>
      <c r="L547" s="24"/>
      <c r="M547" s="20"/>
      <c r="P547" s="24"/>
      <c r="V547" s="351"/>
      <c r="W547" s="328"/>
      <c r="Y547" s="328" t="s">
        <v>40</v>
      </c>
      <c r="Z547" s="328">
        <v>0</v>
      </c>
      <c r="AA547" s="20">
        <v>18022000</v>
      </c>
      <c r="AB547" s="20">
        <v>0</v>
      </c>
      <c r="AC547" s="20">
        <v>0</v>
      </c>
    </row>
    <row r="548" spans="2:29" ht="13.5" hidden="1" customHeight="1" x14ac:dyDescent="0.2">
      <c r="B548" s="2" t="s">
        <v>70</v>
      </c>
      <c r="C548" s="649">
        <v>0</v>
      </c>
      <c r="D548" s="937">
        <v>0</v>
      </c>
      <c r="E548" s="649">
        <v>0</v>
      </c>
      <c r="F548" s="647">
        <v>0</v>
      </c>
      <c r="G548" s="4"/>
      <c r="H548" s="20"/>
      <c r="L548" s="24"/>
      <c r="M548" s="20"/>
      <c r="P548" s="24"/>
      <c r="V548" s="351"/>
      <c r="W548" s="328"/>
      <c r="Y548" s="328" t="s">
        <v>70</v>
      </c>
      <c r="Z548" s="328">
        <v>0</v>
      </c>
      <c r="AA548" s="20">
        <v>0</v>
      </c>
      <c r="AB548" s="20">
        <v>0</v>
      </c>
      <c r="AC548" s="20">
        <v>0</v>
      </c>
    </row>
    <row r="549" spans="2:29" ht="13.5" hidden="1" customHeight="1" x14ac:dyDescent="0.2">
      <c r="D549" s="937"/>
      <c r="F549" s="13"/>
      <c r="G549" s="4"/>
      <c r="H549" s="20"/>
      <c r="L549" s="24"/>
      <c r="M549" s="20"/>
      <c r="P549" s="24"/>
      <c r="V549" s="351"/>
      <c r="W549" s="328"/>
      <c r="AA549" s="20"/>
    </row>
    <row r="550" spans="2:29" ht="13.5" customHeight="1" x14ac:dyDescent="0.2">
      <c r="B550" s="935" t="s">
        <v>6</v>
      </c>
      <c r="C550" s="936">
        <f>SUM(C537:C549)</f>
        <v>3</v>
      </c>
      <c r="D550" s="938">
        <f>SUM(D537:D548)</f>
        <v>23.853999999999999</v>
      </c>
      <c r="E550" s="936">
        <f>SUM(E537:E548)</f>
        <v>1</v>
      </c>
      <c r="F550" s="816">
        <f>SUM(F537:F548)</f>
        <v>0</v>
      </c>
      <c r="G550" s="4"/>
      <c r="H550" s="20"/>
      <c r="L550" s="24"/>
      <c r="M550" s="20"/>
      <c r="P550" s="24"/>
      <c r="V550" s="351"/>
      <c r="W550" s="328"/>
      <c r="Y550" s="328" t="s">
        <v>6</v>
      </c>
      <c r="Z550" s="328">
        <v>6</v>
      </c>
      <c r="AA550" s="20">
        <v>33.311999999999998</v>
      </c>
      <c r="AB550" s="20">
        <v>1</v>
      </c>
      <c r="AC550" s="20">
        <v>25.288903999999999</v>
      </c>
    </row>
    <row r="554" spans="2:29" ht="39" customHeight="1" x14ac:dyDescent="0.2">
      <c r="B554" s="1745" t="s">
        <v>468</v>
      </c>
      <c r="C554" s="1745"/>
      <c r="D554" s="1745"/>
      <c r="E554" s="1362"/>
      <c r="F554" s="1362"/>
      <c r="G554" s="1362"/>
    </row>
    <row r="555" spans="2:29" ht="12.75" x14ac:dyDescent="0.2">
      <c r="B555" s="1744" t="s">
        <v>1128</v>
      </c>
      <c r="C555" s="1744"/>
      <c r="D555" s="1744"/>
      <c r="E555" s="27"/>
      <c r="F555" s="27"/>
      <c r="G555" s="27"/>
      <c r="H555" s="27"/>
      <c r="I555" s="27"/>
      <c r="J555" s="27"/>
      <c r="K555" s="27"/>
      <c r="L555" s="27"/>
      <c r="M555" s="27"/>
      <c r="N555" s="27"/>
      <c r="O555" s="27"/>
      <c r="P555" s="24"/>
    </row>
    <row r="556" spans="2:29" ht="21.6" customHeight="1" x14ac:dyDescent="0.2">
      <c r="B556" s="1744"/>
      <c r="C556" s="1744"/>
      <c r="D556" s="1744"/>
      <c r="E556" s="27"/>
      <c r="F556" s="27"/>
      <c r="G556" s="27"/>
      <c r="H556" s="27"/>
      <c r="I556" s="27"/>
      <c r="J556" s="27"/>
      <c r="K556" s="27"/>
      <c r="L556" s="27"/>
      <c r="M556" s="27"/>
      <c r="N556" s="27"/>
      <c r="O556" s="27"/>
      <c r="P556" s="24"/>
    </row>
    <row r="557" spans="2:29" ht="21.6" customHeight="1" x14ac:dyDescent="0.2">
      <c r="B557" s="1744"/>
      <c r="C557" s="1744"/>
      <c r="D557" s="1744"/>
      <c r="E557" s="27"/>
      <c r="F557" s="27"/>
      <c r="G557" s="27"/>
      <c r="H557" s="27"/>
      <c r="I557" s="27"/>
      <c r="J557" s="27"/>
      <c r="K557" s="27"/>
      <c r="L557" s="27"/>
      <c r="M557" s="27"/>
      <c r="N557" s="27"/>
      <c r="O557" s="27"/>
      <c r="P557" s="24"/>
    </row>
    <row r="558" spans="2:29" ht="25.5" customHeight="1" thickBot="1" x14ac:dyDescent="0.25">
      <c r="B558" s="1359" t="s">
        <v>48</v>
      </c>
      <c r="C558" s="1360" t="s">
        <v>465</v>
      </c>
      <c r="D558" s="1361" t="s">
        <v>466</v>
      </c>
      <c r="E558" s="24"/>
      <c r="G558" s="20"/>
      <c r="H558" s="20"/>
      <c r="M558" s="20"/>
      <c r="Q558" s="20"/>
      <c r="R558" s="20"/>
      <c r="S558" s="20"/>
      <c r="T558" s="20"/>
      <c r="U558" s="20"/>
      <c r="V558" s="20"/>
      <c r="W558" s="20"/>
      <c r="X558" s="20"/>
      <c r="Y558" s="20"/>
      <c r="Z558" s="20"/>
      <c r="AA558" s="20"/>
    </row>
    <row r="559" spans="2:29" ht="15.95" customHeight="1" x14ac:dyDescent="0.2">
      <c r="B559" s="942" t="s">
        <v>50</v>
      </c>
      <c r="C559" s="840">
        <v>22</v>
      </c>
      <c r="D559" s="839">
        <v>22</v>
      </c>
      <c r="E559" s="24"/>
      <c r="G559" s="20"/>
      <c r="H559" s="20"/>
      <c r="M559" s="20"/>
      <c r="Q559" s="20"/>
      <c r="R559" s="20"/>
      <c r="S559" s="20"/>
      <c r="T559" s="20"/>
      <c r="U559" s="20"/>
      <c r="V559" s="20"/>
      <c r="W559" s="20"/>
      <c r="X559" s="20"/>
      <c r="Y559" s="20"/>
      <c r="Z559" s="20"/>
      <c r="AA559" s="20"/>
    </row>
    <row r="560" spans="2:29" ht="15.95" customHeight="1" x14ac:dyDescent="0.2">
      <c r="B560" s="1337" t="s">
        <v>51</v>
      </c>
      <c r="C560" s="840">
        <v>0</v>
      </c>
      <c r="D560" s="839">
        <v>0</v>
      </c>
      <c r="E560" s="20"/>
      <c r="G560" s="20"/>
      <c r="H560" s="20"/>
      <c r="M560" s="20"/>
      <c r="Q560" s="20"/>
      <c r="R560" s="20"/>
      <c r="S560" s="20"/>
      <c r="T560" s="20"/>
      <c r="U560" s="20"/>
      <c r="V560" s="20"/>
      <c r="W560" s="20"/>
      <c r="X560" s="20"/>
      <c r="Y560" s="20"/>
      <c r="Z560" s="20"/>
      <c r="AA560" s="20"/>
    </row>
    <row r="561" spans="2:27" ht="15.95" customHeight="1" x14ac:dyDescent="0.2">
      <c r="B561" s="1337" t="s">
        <v>52</v>
      </c>
      <c r="C561" s="840">
        <v>0</v>
      </c>
      <c r="D561" s="839">
        <v>0</v>
      </c>
      <c r="E561" s="20"/>
      <c r="G561" s="20"/>
      <c r="H561" s="20"/>
      <c r="M561" s="20"/>
      <c r="Q561" s="20"/>
      <c r="R561" s="20"/>
      <c r="S561" s="20"/>
      <c r="T561" s="20"/>
      <c r="U561" s="20"/>
      <c r="V561" s="20"/>
      <c r="W561" s="20"/>
      <c r="X561" s="20"/>
      <c r="Y561" s="20"/>
      <c r="Z561" s="20"/>
      <c r="AA561" s="20"/>
    </row>
    <row r="562" spans="2:27" ht="15.95" customHeight="1" x14ac:dyDescent="0.2">
      <c r="B562" s="1337" t="s">
        <v>53</v>
      </c>
      <c r="C562" s="840">
        <v>0</v>
      </c>
      <c r="D562" s="839">
        <v>0</v>
      </c>
      <c r="E562" s="20"/>
      <c r="G562" s="20"/>
      <c r="H562" s="20"/>
      <c r="M562" s="20"/>
      <c r="Q562" s="20"/>
    </row>
    <row r="563" spans="2:27" ht="15.95" customHeight="1" x14ac:dyDescent="0.2">
      <c r="B563" s="1337" t="s">
        <v>54</v>
      </c>
      <c r="C563" s="840">
        <v>2</v>
      </c>
      <c r="D563" s="839">
        <v>2</v>
      </c>
      <c r="E563" s="20"/>
      <c r="G563" s="20"/>
      <c r="H563" s="20"/>
      <c r="M563" s="20"/>
      <c r="Q563" s="20"/>
    </row>
    <row r="564" spans="2:27" ht="15.95" customHeight="1" x14ac:dyDescent="0.2">
      <c r="B564" s="1337" t="s">
        <v>55</v>
      </c>
      <c r="C564" s="840">
        <v>0</v>
      </c>
      <c r="D564" s="839">
        <v>0</v>
      </c>
      <c r="E564" s="20"/>
      <c r="G564" s="20"/>
      <c r="H564" s="20"/>
      <c r="M564" s="20"/>
      <c r="Q564" s="20"/>
    </row>
    <row r="565" spans="2:27" ht="15.95" customHeight="1" x14ac:dyDescent="0.2">
      <c r="B565" s="1337" t="s">
        <v>115</v>
      </c>
      <c r="C565" s="840">
        <v>0</v>
      </c>
      <c r="D565" s="839">
        <v>0</v>
      </c>
      <c r="E565" s="20"/>
      <c r="G565" s="20"/>
      <c r="H565" s="20"/>
      <c r="M565" s="20"/>
      <c r="Q565" s="20"/>
    </row>
    <row r="566" spans="2:27" ht="15.95" customHeight="1" x14ac:dyDescent="0.2">
      <c r="B566" s="1337" t="s">
        <v>294</v>
      </c>
      <c r="C566" s="840">
        <v>0</v>
      </c>
      <c r="D566" s="839">
        <v>0</v>
      </c>
      <c r="E566" s="20"/>
      <c r="G566" s="20"/>
      <c r="H566" s="20"/>
      <c r="M566" s="20"/>
      <c r="Q566" s="20"/>
    </row>
    <row r="567" spans="2:27" ht="15.95" customHeight="1" x14ac:dyDescent="0.2">
      <c r="B567" s="1337" t="s">
        <v>56</v>
      </c>
      <c r="C567" s="840">
        <v>0</v>
      </c>
      <c r="D567" s="839">
        <v>0</v>
      </c>
      <c r="E567" s="20"/>
      <c r="G567" s="20"/>
      <c r="H567" s="20"/>
      <c r="M567" s="20"/>
      <c r="Q567" s="20"/>
    </row>
    <row r="568" spans="2:27" ht="15.95" customHeight="1" x14ac:dyDescent="0.2">
      <c r="B568" s="1337" t="s">
        <v>295</v>
      </c>
      <c r="C568" s="840">
        <v>0</v>
      </c>
      <c r="D568" s="839">
        <v>0</v>
      </c>
      <c r="E568" s="20"/>
      <c r="G568" s="20"/>
      <c r="H568" s="20"/>
      <c r="M568" s="20"/>
      <c r="Q568" s="20"/>
    </row>
    <row r="569" spans="2:27" ht="15.95" customHeight="1" x14ac:dyDescent="0.2">
      <c r="B569" s="1337" t="s">
        <v>296</v>
      </c>
      <c r="C569" s="840">
        <v>0</v>
      </c>
      <c r="D569" s="839">
        <v>0</v>
      </c>
      <c r="E569" s="20"/>
      <c r="G569" s="20"/>
      <c r="H569" s="20"/>
      <c r="M569" s="20"/>
      <c r="Q569" s="20"/>
    </row>
    <row r="570" spans="2:27" ht="15.95" customHeight="1" x14ac:dyDescent="0.2">
      <c r="B570" s="1337" t="s">
        <v>71</v>
      </c>
      <c r="C570" s="840">
        <v>0</v>
      </c>
      <c r="D570" s="839">
        <v>0</v>
      </c>
      <c r="E570" s="20"/>
      <c r="G570" s="20"/>
      <c r="H570" s="20"/>
      <c r="M570" s="20"/>
      <c r="Q570" s="20"/>
    </row>
    <row r="571" spans="2:27" ht="15.95" customHeight="1" x14ac:dyDescent="0.2">
      <c r="B571" s="1337" t="s">
        <v>297</v>
      </c>
      <c r="C571" s="840">
        <v>0</v>
      </c>
      <c r="D571" s="839">
        <v>0</v>
      </c>
      <c r="E571" s="20"/>
      <c r="G571" s="20"/>
      <c r="H571" s="20"/>
      <c r="M571" s="20"/>
      <c r="Q571" s="20"/>
    </row>
    <row r="572" spans="2:27" ht="15.95" customHeight="1" x14ac:dyDescent="0.2">
      <c r="B572" s="1337" t="s">
        <v>298</v>
      </c>
      <c r="C572" s="840">
        <v>0</v>
      </c>
      <c r="D572" s="839">
        <v>0</v>
      </c>
      <c r="E572" s="20"/>
      <c r="G572" s="20"/>
      <c r="H572" s="20"/>
      <c r="M572" s="20"/>
      <c r="Q572" s="20"/>
    </row>
    <row r="573" spans="2:27" ht="15.95" customHeight="1" x14ac:dyDescent="0.2">
      <c r="B573" s="1337" t="s">
        <v>126</v>
      </c>
      <c r="C573" s="840">
        <v>0</v>
      </c>
      <c r="D573" s="839">
        <v>0</v>
      </c>
      <c r="E573" s="20"/>
      <c r="G573" s="20"/>
      <c r="H573" s="20"/>
      <c r="M573" s="20"/>
      <c r="Q573" s="20"/>
    </row>
    <row r="574" spans="2:27" ht="15.95" customHeight="1" x14ac:dyDescent="0.2">
      <c r="B574" s="1337" t="s">
        <v>153</v>
      </c>
      <c r="C574" s="840">
        <v>0</v>
      </c>
      <c r="D574" s="839">
        <v>0</v>
      </c>
      <c r="E574" s="20"/>
      <c r="G574" s="20"/>
      <c r="H574" s="20"/>
      <c r="M574" s="20"/>
      <c r="Q574" s="20"/>
    </row>
    <row r="575" spans="2:27" ht="15.95" customHeight="1" x14ac:dyDescent="0.2">
      <c r="B575" s="1337" t="s">
        <v>357</v>
      </c>
      <c r="C575" s="840">
        <v>0</v>
      </c>
      <c r="D575" s="839">
        <v>0</v>
      </c>
      <c r="E575" s="20"/>
      <c r="G575" s="20"/>
      <c r="H575" s="20"/>
      <c r="M575" s="20"/>
      <c r="Q575" s="20"/>
    </row>
    <row r="576" spans="2:27" ht="15.95" customHeight="1" x14ac:dyDescent="0.2">
      <c r="B576" s="1337" t="s">
        <v>299</v>
      </c>
      <c r="C576" s="840">
        <v>0</v>
      </c>
      <c r="D576" s="839">
        <v>0</v>
      </c>
      <c r="E576" s="20"/>
      <c r="G576" s="20"/>
      <c r="H576" s="20"/>
      <c r="M576" s="20"/>
      <c r="Q576" s="20"/>
    </row>
    <row r="577" spans="2:17" ht="15.95" customHeight="1" x14ac:dyDescent="0.2">
      <c r="B577" s="1337" t="s">
        <v>120</v>
      </c>
      <c r="C577" s="840">
        <v>0</v>
      </c>
      <c r="D577" s="839">
        <v>0</v>
      </c>
      <c r="E577" s="20"/>
      <c r="G577" s="20"/>
      <c r="H577" s="20"/>
      <c r="M577" s="20"/>
      <c r="Q577" s="20"/>
    </row>
    <row r="578" spans="2:17" ht="15.95" customHeight="1" x14ac:dyDescent="0.2">
      <c r="B578" s="1337" t="s">
        <v>248</v>
      </c>
      <c r="C578" s="840">
        <v>0</v>
      </c>
      <c r="D578" s="839">
        <v>0</v>
      </c>
      <c r="E578" s="20"/>
      <c r="G578" s="20"/>
      <c r="H578" s="20"/>
      <c r="M578" s="20"/>
      <c r="Q578" s="20"/>
    </row>
    <row r="579" spans="2:17" ht="15.95" customHeight="1" x14ac:dyDescent="0.2">
      <c r="B579" s="1337" t="s">
        <v>289</v>
      </c>
      <c r="C579" s="840">
        <v>0</v>
      </c>
      <c r="D579" s="839">
        <v>0</v>
      </c>
      <c r="E579" s="20"/>
      <c r="G579" s="20"/>
      <c r="H579" s="20"/>
      <c r="M579" s="20"/>
      <c r="Q579" s="20"/>
    </row>
    <row r="580" spans="2:17" ht="15.95" customHeight="1" x14ac:dyDescent="0.2">
      <c r="B580" s="1337" t="s">
        <v>337</v>
      </c>
      <c r="C580" s="840">
        <v>0</v>
      </c>
      <c r="D580" s="839">
        <v>0</v>
      </c>
      <c r="E580" s="20"/>
      <c r="G580" s="20"/>
      <c r="H580" s="20"/>
      <c r="M580" s="20"/>
      <c r="Q580" s="20"/>
    </row>
    <row r="581" spans="2:17" ht="15.95" customHeight="1" x14ac:dyDescent="0.2">
      <c r="B581" s="1337" t="s">
        <v>327</v>
      </c>
      <c r="C581" s="840">
        <v>5</v>
      </c>
      <c r="D581" s="839">
        <v>5</v>
      </c>
      <c r="E581" s="20"/>
      <c r="G581" s="20"/>
      <c r="H581" s="20"/>
      <c r="M581" s="20"/>
      <c r="Q581" s="20"/>
    </row>
    <row r="582" spans="2:17" ht="15.95" customHeight="1" x14ac:dyDescent="0.2">
      <c r="B582" s="1337" t="s">
        <v>290</v>
      </c>
      <c r="C582" s="840">
        <v>6</v>
      </c>
      <c r="D582" s="839">
        <v>6</v>
      </c>
      <c r="E582" s="20"/>
      <c r="G582" s="20"/>
      <c r="H582" s="20"/>
      <c r="M582" s="20"/>
      <c r="Q582" s="20"/>
    </row>
    <row r="583" spans="2:17" ht="15.95" customHeight="1" x14ac:dyDescent="0.2">
      <c r="B583" s="1471" t="s">
        <v>657</v>
      </c>
      <c r="C583" s="840">
        <v>0</v>
      </c>
      <c r="D583" s="839">
        <v>0</v>
      </c>
      <c r="E583" s="20"/>
      <c r="G583" s="20"/>
      <c r="H583" s="20"/>
      <c r="M583" s="20"/>
      <c r="Q583" s="20"/>
    </row>
    <row r="584" spans="2:17" ht="15.95" customHeight="1" x14ac:dyDescent="0.2">
      <c r="B584" s="1471" t="s">
        <v>168</v>
      </c>
      <c r="C584" s="840">
        <v>0</v>
      </c>
      <c r="D584" s="839">
        <v>0</v>
      </c>
      <c r="E584" s="20"/>
      <c r="G584" s="20"/>
      <c r="H584" s="20"/>
      <c r="M584" s="20"/>
      <c r="Q584" s="20"/>
    </row>
    <row r="585" spans="2:17" ht="15.95" customHeight="1" x14ac:dyDescent="0.2">
      <c r="B585" s="1337" t="s">
        <v>1129</v>
      </c>
      <c r="C585" s="840">
        <v>0</v>
      </c>
      <c r="D585" s="839">
        <v>0</v>
      </c>
      <c r="E585" s="20"/>
      <c r="G585" s="20"/>
      <c r="H585" s="20"/>
      <c r="M585" s="20"/>
      <c r="Q585" s="20"/>
    </row>
    <row r="586" spans="2:17" ht="12.75" x14ac:dyDescent="0.2">
      <c r="B586" s="1338" t="s">
        <v>467</v>
      </c>
      <c r="C586" s="840">
        <f>SUM(C559:C585)</f>
        <v>35</v>
      </c>
      <c r="D586" s="839">
        <f>SUM(D559:D585)</f>
        <v>35</v>
      </c>
      <c r="E586" s="20"/>
      <c r="G586" s="20"/>
      <c r="H586" s="20"/>
      <c r="M586" s="20"/>
      <c r="Q586" s="20"/>
    </row>
    <row r="587" spans="2:17" ht="12.75" hidden="1" x14ac:dyDescent="0.2">
      <c r="B587" s="1328"/>
      <c r="C587" s="1329"/>
      <c r="D587" s="1329"/>
      <c r="E587" s="1329"/>
      <c r="F587" s="1363"/>
      <c r="G587" s="1363"/>
      <c r="H587" s="1363"/>
      <c r="I587" s="1363"/>
      <c r="J587" s="1363"/>
      <c r="K587" s="1363"/>
      <c r="L587" s="1363"/>
      <c r="M587" s="1363"/>
      <c r="N587" s="1364"/>
      <c r="O587" s="1364"/>
    </row>
    <row r="588" spans="2:17" ht="15.75" thickBot="1" x14ac:dyDescent="0.25">
      <c r="M588" s="25"/>
    </row>
    <row r="589" spans="2:17" ht="23.1" customHeight="1" x14ac:dyDescent="0.2">
      <c r="B589" s="1746" t="s">
        <v>1130</v>
      </c>
      <c r="C589" s="1747"/>
      <c r="D589" s="1748"/>
      <c r="E589" s="27"/>
      <c r="F589" s="27"/>
      <c r="G589" s="27"/>
      <c r="H589" s="27"/>
      <c r="I589" s="27"/>
      <c r="J589" s="27"/>
      <c r="K589" s="27"/>
      <c r="L589" s="27"/>
      <c r="M589" s="27"/>
      <c r="N589" s="27"/>
      <c r="O589" s="27"/>
      <c r="P589" s="328"/>
    </row>
    <row r="590" spans="2:17" ht="23.1" customHeight="1" thickBot="1" x14ac:dyDescent="0.25">
      <c r="B590" s="1749"/>
      <c r="C590" s="1750"/>
      <c r="D590" s="1751"/>
      <c r="E590" s="225"/>
      <c r="F590" s="27"/>
      <c r="G590" s="27"/>
      <c r="H590" s="27"/>
      <c r="I590" s="27"/>
      <c r="J590" s="27"/>
      <c r="K590" s="27"/>
      <c r="L590" s="27"/>
      <c r="M590" s="27"/>
      <c r="N590" s="27"/>
      <c r="O590" s="27"/>
      <c r="P590" s="328"/>
    </row>
    <row r="591" spans="2:17" ht="25.5" customHeight="1" thickBot="1" x14ac:dyDescent="0.25">
      <c r="B591" s="1257" t="s">
        <v>48</v>
      </c>
      <c r="C591" s="1258" t="s">
        <v>465</v>
      </c>
      <c r="D591" s="999" t="s">
        <v>466</v>
      </c>
      <c r="E591" s="328"/>
      <c r="G591" s="20"/>
      <c r="H591" s="20"/>
      <c r="M591" s="20"/>
      <c r="Q591" s="20"/>
    </row>
    <row r="592" spans="2:17" ht="15.95" customHeight="1" x14ac:dyDescent="0.2">
      <c r="B592" s="942" t="s">
        <v>50</v>
      </c>
      <c r="C592" s="840">
        <v>8</v>
      </c>
      <c r="D592" s="839">
        <v>8</v>
      </c>
      <c r="E592" s="328"/>
      <c r="G592" s="20"/>
      <c r="H592" s="20"/>
      <c r="M592" s="20"/>
      <c r="Q592" s="20"/>
    </row>
    <row r="593" spans="2:17" ht="15.95" customHeight="1" x14ac:dyDescent="0.2">
      <c r="B593" s="1337" t="s">
        <v>51</v>
      </c>
      <c r="C593" s="840">
        <v>90</v>
      </c>
      <c r="D593" s="839">
        <v>90</v>
      </c>
      <c r="E593" s="328"/>
      <c r="G593" s="20"/>
      <c r="H593" s="20"/>
      <c r="M593" s="20"/>
      <c r="Q593" s="20"/>
    </row>
    <row r="594" spans="2:17" ht="15.95" customHeight="1" x14ac:dyDescent="0.2">
      <c r="B594" s="1337" t="s">
        <v>52</v>
      </c>
      <c r="C594" s="840">
        <v>1</v>
      </c>
      <c r="D594" s="839">
        <v>1</v>
      </c>
      <c r="E594" s="328"/>
      <c r="G594" s="20"/>
      <c r="H594" s="20"/>
      <c r="M594" s="20"/>
      <c r="Q594" s="20"/>
    </row>
    <row r="595" spans="2:17" ht="15.95" customHeight="1" x14ac:dyDescent="0.2">
      <c r="B595" s="1337" t="s">
        <v>53</v>
      </c>
      <c r="C595" s="840">
        <v>3</v>
      </c>
      <c r="D595" s="839">
        <v>3</v>
      </c>
      <c r="E595" s="328"/>
      <c r="G595" s="20"/>
      <c r="H595" s="20"/>
      <c r="M595" s="20"/>
      <c r="Q595" s="20"/>
    </row>
    <row r="596" spans="2:17" ht="15.95" customHeight="1" x14ac:dyDescent="0.2">
      <c r="B596" s="1337" t="s">
        <v>54</v>
      </c>
      <c r="C596" s="840">
        <v>0</v>
      </c>
      <c r="D596" s="839">
        <v>0</v>
      </c>
      <c r="E596" s="328"/>
      <c r="G596" s="20"/>
      <c r="H596" s="20"/>
      <c r="M596" s="20"/>
      <c r="Q596" s="20"/>
    </row>
    <row r="597" spans="2:17" ht="15.95" customHeight="1" x14ac:dyDescent="0.2">
      <c r="B597" s="1337" t="s">
        <v>55</v>
      </c>
      <c r="C597" s="840">
        <v>1</v>
      </c>
      <c r="D597" s="839">
        <v>1</v>
      </c>
      <c r="E597" s="328"/>
      <c r="G597" s="20"/>
      <c r="H597" s="20"/>
      <c r="M597" s="20"/>
      <c r="Q597" s="20"/>
    </row>
    <row r="598" spans="2:17" ht="15.95" customHeight="1" x14ac:dyDescent="0.2">
      <c r="B598" s="1337" t="s">
        <v>115</v>
      </c>
      <c r="C598" s="840">
        <v>15</v>
      </c>
      <c r="D598" s="839">
        <v>15</v>
      </c>
      <c r="E598" s="328"/>
      <c r="G598" s="20"/>
      <c r="H598" s="20"/>
      <c r="M598" s="20"/>
      <c r="Q598" s="20"/>
    </row>
    <row r="599" spans="2:17" ht="15.95" customHeight="1" x14ac:dyDescent="0.2">
      <c r="B599" s="1337" t="s">
        <v>294</v>
      </c>
      <c r="C599" s="840">
        <v>1</v>
      </c>
      <c r="D599" s="839">
        <v>1</v>
      </c>
      <c r="E599" s="328"/>
      <c r="G599" s="20"/>
      <c r="H599" s="20"/>
      <c r="M599" s="20"/>
      <c r="Q599" s="20"/>
    </row>
    <row r="600" spans="2:17" ht="15.95" customHeight="1" x14ac:dyDescent="0.2">
      <c r="B600" s="1337" t="s">
        <v>56</v>
      </c>
      <c r="C600" s="840">
        <v>4</v>
      </c>
      <c r="D600" s="839">
        <v>4</v>
      </c>
      <c r="E600" s="328"/>
      <c r="G600" s="20"/>
      <c r="H600" s="20"/>
      <c r="M600" s="20"/>
      <c r="Q600" s="20"/>
    </row>
    <row r="601" spans="2:17" ht="15.95" customHeight="1" x14ac:dyDescent="0.2">
      <c r="B601" s="1337" t="s">
        <v>295</v>
      </c>
      <c r="C601" s="840">
        <v>1</v>
      </c>
      <c r="D601" s="839">
        <v>1</v>
      </c>
      <c r="E601" s="328"/>
      <c r="G601" s="20"/>
      <c r="H601" s="20"/>
      <c r="M601" s="20"/>
      <c r="Q601" s="20"/>
    </row>
    <row r="602" spans="2:17" ht="15.95" customHeight="1" x14ac:dyDescent="0.2">
      <c r="B602" s="1337" t="s">
        <v>296</v>
      </c>
      <c r="C602" s="840">
        <v>0</v>
      </c>
      <c r="D602" s="839">
        <v>0</v>
      </c>
      <c r="E602" s="328"/>
      <c r="G602" s="20"/>
      <c r="H602" s="20"/>
      <c r="M602" s="20"/>
      <c r="Q602" s="20"/>
    </row>
    <row r="603" spans="2:17" ht="15.95" customHeight="1" x14ac:dyDescent="0.2">
      <c r="B603" s="1337" t="s">
        <v>71</v>
      </c>
      <c r="C603" s="840">
        <v>0</v>
      </c>
      <c r="D603" s="839">
        <v>0</v>
      </c>
      <c r="E603" s="328"/>
      <c r="G603" s="20"/>
      <c r="H603" s="20"/>
      <c r="M603" s="20"/>
      <c r="Q603" s="20"/>
    </row>
    <row r="604" spans="2:17" ht="15.95" customHeight="1" x14ac:dyDescent="0.2">
      <c r="B604" s="1337" t="s">
        <v>297</v>
      </c>
      <c r="C604" s="840">
        <v>0</v>
      </c>
      <c r="D604" s="839">
        <v>0</v>
      </c>
      <c r="E604" s="328"/>
      <c r="G604" s="20"/>
      <c r="H604" s="20"/>
      <c r="M604" s="20"/>
      <c r="Q604" s="20"/>
    </row>
    <row r="605" spans="2:17" ht="15.95" customHeight="1" x14ac:dyDescent="0.2">
      <c r="B605" s="1337" t="s">
        <v>298</v>
      </c>
      <c r="C605" s="840">
        <v>0</v>
      </c>
      <c r="D605" s="839">
        <v>0</v>
      </c>
      <c r="E605" s="328"/>
      <c r="G605" s="20"/>
      <c r="H605" s="20"/>
      <c r="M605" s="20"/>
      <c r="Q605" s="20"/>
    </row>
    <row r="606" spans="2:17" ht="15.95" customHeight="1" x14ac:dyDescent="0.2">
      <c r="B606" s="1337" t="s">
        <v>126</v>
      </c>
      <c r="C606" s="840">
        <v>6</v>
      </c>
      <c r="D606" s="839">
        <v>6</v>
      </c>
      <c r="E606" s="328"/>
      <c r="G606" s="20"/>
      <c r="H606" s="20"/>
      <c r="M606" s="20"/>
      <c r="Q606" s="20"/>
    </row>
    <row r="607" spans="2:17" ht="15.95" customHeight="1" x14ac:dyDescent="0.2">
      <c r="B607" s="1337" t="s">
        <v>153</v>
      </c>
      <c r="C607" s="840">
        <v>0</v>
      </c>
      <c r="D607" s="839">
        <v>0</v>
      </c>
      <c r="E607" s="328"/>
      <c r="G607" s="20"/>
      <c r="H607" s="20"/>
      <c r="M607" s="20"/>
      <c r="Q607" s="20"/>
    </row>
    <row r="608" spans="2:17" ht="15.95" customHeight="1" x14ac:dyDescent="0.2">
      <c r="B608" s="1337" t="s">
        <v>357</v>
      </c>
      <c r="C608" s="840">
        <v>0</v>
      </c>
      <c r="D608" s="839">
        <v>0</v>
      </c>
      <c r="E608" s="328"/>
      <c r="G608" s="20"/>
      <c r="H608" s="20"/>
      <c r="M608" s="20"/>
      <c r="Q608" s="20"/>
    </row>
    <row r="609" spans="2:27" ht="15.95" customHeight="1" x14ac:dyDescent="0.2">
      <c r="B609" s="1337" t="s">
        <v>299</v>
      </c>
      <c r="C609" s="840">
        <v>0</v>
      </c>
      <c r="D609" s="839">
        <v>0</v>
      </c>
      <c r="E609" s="328"/>
      <c r="G609" s="20"/>
      <c r="H609" s="20"/>
      <c r="M609" s="20"/>
      <c r="Q609" s="20"/>
    </row>
    <row r="610" spans="2:27" ht="15.95" customHeight="1" x14ac:dyDescent="0.2">
      <c r="B610" s="1337" t="s">
        <v>120</v>
      </c>
      <c r="C610" s="840">
        <v>0</v>
      </c>
      <c r="D610" s="839">
        <v>0</v>
      </c>
      <c r="E610" s="328"/>
      <c r="G610" s="20"/>
      <c r="H610" s="20"/>
      <c r="M610" s="20"/>
      <c r="Q610" s="20"/>
    </row>
    <row r="611" spans="2:27" ht="15.95" customHeight="1" x14ac:dyDescent="0.2">
      <c r="B611" s="1337" t="s">
        <v>248</v>
      </c>
      <c r="C611" s="840">
        <v>0</v>
      </c>
      <c r="D611" s="839">
        <v>0</v>
      </c>
      <c r="E611" s="328"/>
      <c r="G611" s="20"/>
      <c r="H611" s="20"/>
      <c r="M611" s="20"/>
      <c r="Q611" s="20"/>
    </row>
    <row r="612" spans="2:27" ht="15.95" customHeight="1" x14ac:dyDescent="0.2">
      <c r="B612" s="1337" t="s">
        <v>289</v>
      </c>
      <c r="C612" s="840">
        <v>0</v>
      </c>
      <c r="D612" s="839">
        <v>0</v>
      </c>
      <c r="E612" s="328"/>
      <c r="G612" s="20"/>
      <c r="H612" s="20"/>
      <c r="M612" s="20"/>
      <c r="Q612" s="20"/>
      <c r="R612" s="20"/>
      <c r="S612" s="20"/>
      <c r="T612" s="20"/>
      <c r="U612" s="20"/>
      <c r="V612" s="20"/>
      <c r="W612" s="20"/>
      <c r="X612" s="20"/>
      <c r="Y612" s="20"/>
      <c r="Z612" s="20"/>
      <c r="AA612" s="20"/>
    </row>
    <row r="613" spans="2:27" ht="15.95" customHeight="1" x14ac:dyDescent="0.2">
      <c r="B613" s="1337" t="s">
        <v>337</v>
      </c>
      <c r="C613" s="840">
        <v>0</v>
      </c>
      <c r="D613" s="839">
        <v>0</v>
      </c>
      <c r="E613" s="328"/>
      <c r="G613" s="20"/>
      <c r="H613" s="20"/>
      <c r="M613" s="20"/>
      <c r="Q613" s="20"/>
      <c r="R613" s="20"/>
      <c r="S613" s="20"/>
      <c r="T613" s="20"/>
      <c r="U613" s="20"/>
      <c r="V613" s="20"/>
      <c r="W613" s="20"/>
      <c r="X613" s="20"/>
      <c r="Y613" s="20"/>
      <c r="Z613" s="20"/>
      <c r="AA613" s="20"/>
    </row>
    <row r="614" spans="2:27" ht="15.95" customHeight="1" x14ac:dyDescent="0.2">
      <c r="B614" s="1337" t="s">
        <v>327</v>
      </c>
      <c r="C614" s="840">
        <v>2</v>
      </c>
      <c r="D614" s="839">
        <v>2</v>
      </c>
      <c r="E614" s="328"/>
      <c r="G614" s="20"/>
      <c r="H614" s="20"/>
      <c r="M614" s="20"/>
      <c r="Q614" s="20"/>
      <c r="R614" s="20"/>
      <c r="S614" s="20"/>
      <c r="T614" s="20"/>
      <c r="U614" s="20"/>
      <c r="V614" s="20"/>
      <c r="W614" s="20"/>
      <c r="X614" s="20"/>
      <c r="Y614" s="20"/>
      <c r="Z614" s="20"/>
      <c r="AA614" s="20"/>
    </row>
    <row r="615" spans="2:27" ht="15.95" customHeight="1" x14ac:dyDescent="0.2">
      <c r="B615" s="1337" t="s">
        <v>290</v>
      </c>
      <c r="C615" s="840">
        <v>5</v>
      </c>
      <c r="D615" s="839">
        <v>5</v>
      </c>
      <c r="E615" s="328"/>
      <c r="G615" s="20"/>
      <c r="H615" s="20"/>
      <c r="M615" s="20"/>
      <c r="Q615" s="20"/>
      <c r="R615" s="20"/>
      <c r="S615" s="20"/>
      <c r="T615" s="20"/>
      <c r="U615" s="20"/>
      <c r="V615" s="20"/>
      <c r="W615" s="20"/>
      <c r="X615" s="20"/>
      <c r="Y615" s="20"/>
      <c r="Z615" s="20"/>
      <c r="AA615" s="20"/>
    </row>
    <row r="616" spans="2:27" ht="15.95" customHeight="1" x14ac:dyDescent="0.2">
      <c r="B616" s="1471" t="s">
        <v>168</v>
      </c>
      <c r="C616" s="840">
        <v>0</v>
      </c>
      <c r="D616" s="839">
        <v>0</v>
      </c>
      <c r="E616" s="328"/>
      <c r="G616" s="20"/>
      <c r="H616" s="20"/>
      <c r="M616" s="20"/>
      <c r="Q616" s="20"/>
      <c r="R616" s="20"/>
      <c r="S616" s="20"/>
      <c r="T616" s="20"/>
      <c r="U616" s="20"/>
      <c r="V616" s="20"/>
      <c r="W616" s="20"/>
      <c r="X616" s="20"/>
      <c r="Y616" s="20"/>
      <c r="Z616" s="20"/>
      <c r="AA616" s="20"/>
    </row>
    <row r="617" spans="2:27" ht="15.95" customHeight="1" x14ac:dyDescent="0.2">
      <c r="B617" s="1337" t="s">
        <v>1129</v>
      </c>
      <c r="C617" s="840">
        <v>0</v>
      </c>
      <c r="D617" s="839">
        <v>0</v>
      </c>
      <c r="E617" s="328"/>
      <c r="G617" s="20"/>
      <c r="H617" s="20"/>
      <c r="M617" s="20"/>
      <c r="Q617" s="20"/>
      <c r="R617" s="20"/>
      <c r="S617" s="20"/>
      <c r="T617" s="20"/>
      <c r="U617" s="20"/>
      <c r="V617" s="20"/>
      <c r="W617" s="20"/>
      <c r="X617" s="20"/>
      <c r="Y617" s="20"/>
      <c r="Z617" s="20"/>
      <c r="AA617" s="20"/>
    </row>
    <row r="618" spans="2:27" ht="15.95" customHeight="1" x14ac:dyDescent="0.2">
      <c r="B618" s="1338" t="s">
        <v>467</v>
      </c>
      <c r="C618" s="840">
        <f>SUM(C592:C617)</f>
        <v>137</v>
      </c>
      <c r="D618" s="839">
        <f>SUM(D592:D617)</f>
        <v>137</v>
      </c>
      <c r="E618" s="328"/>
      <c r="G618" s="20"/>
      <c r="H618" s="20"/>
      <c r="M618" s="20"/>
      <c r="Q618" s="20"/>
      <c r="R618" s="20"/>
      <c r="S618" s="20"/>
      <c r="T618" s="20"/>
      <c r="U618" s="20"/>
      <c r="V618" s="20"/>
      <c r="W618" s="20"/>
      <c r="X618" s="20"/>
      <c r="Y618" s="20"/>
      <c r="Z618" s="20"/>
      <c r="AA618" s="20"/>
    </row>
    <row r="619" spans="2:27" x14ac:dyDescent="0.2">
      <c r="E619" s="328"/>
      <c r="F619" s="328"/>
      <c r="G619" s="328"/>
      <c r="H619" s="328"/>
      <c r="I619" s="328"/>
      <c r="J619" s="328"/>
      <c r="K619" s="328"/>
      <c r="L619" s="328"/>
      <c r="M619" s="328"/>
      <c r="N619" s="328"/>
      <c r="O619" s="328"/>
    </row>
    <row r="623" spans="2:27" ht="18.600000000000001" customHeight="1" x14ac:dyDescent="0.2">
      <c r="B623" s="1692" t="s">
        <v>501</v>
      </c>
      <c r="C623" s="1692"/>
      <c r="D623" s="1692"/>
      <c r="E623" s="1692"/>
      <c r="F623" s="1692"/>
      <c r="G623" s="1692"/>
    </row>
    <row r="624" spans="2:27" x14ac:dyDescent="0.2">
      <c r="D624" s="2"/>
      <c r="F624" s="13"/>
      <c r="G624" s="4"/>
      <c r="H624" s="20"/>
      <c r="L624" s="24"/>
      <c r="M624" s="20"/>
      <c r="P624" s="24"/>
      <c r="V624" s="351"/>
      <c r="W624" s="328"/>
      <c r="AA624" s="20"/>
    </row>
    <row r="625" spans="2:28" x14ac:dyDescent="0.2">
      <c r="D625" s="2"/>
      <c r="F625" s="13"/>
      <c r="G625" s="4"/>
      <c r="H625" s="20"/>
      <c r="L625" s="24"/>
      <c r="M625" s="20"/>
      <c r="P625" s="24"/>
      <c r="V625" s="351"/>
      <c r="W625" s="328"/>
      <c r="AA625" s="20"/>
    </row>
    <row r="626" spans="2:28" x14ac:dyDescent="0.25">
      <c r="B626" s="805" t="s">
        <v>28</v>
      </c>
      <c r="C626" s="650" t="s">
        <v>469</v>
      </c>
      <c r="D626" s="803" t="s">
        <v>470</v>
      </c>
      <c r="E626" s="667"/>
      <c r="F626" s="13"/>
      <c r="G626" s="4"/>
      <c r="H626" s="20"/>
      <c r="L626" s="24"/>
      <c r="M626" s="20"/>
      <c r="P626" s="24"/>
      <c r="V626" s="351"/>
      <c r="W626" s="328"/>
      <c r="X626" s="643"/>
      <c r="Z626" s="617" t="s">
        <v>28</v>
      </c>
      <c r="AA626" s="617" t="s">
        <v>5</v>
      </c>
      <c r="AB626" s="617" t="s">
        <v>363</v>
      </c>
    </row>
    <row r="627" spans="2:28" x14ac:dyDescent="0.25">
      <c r="B627" s="790" t="s">
        <v>69</v>
      </c>
      <c r="C627" s="649">
        <v>769</v>
      </c>
      <c r="D627" s="649">
        <v>76</v>
      </c>
      <c r="E627" s="656"/>
      <c r="F627" s="349"/>
      <c r="G627" s="4"/>
      <c r="H627" s="20"/>
      <c r="L627" s="24"/>
      <c r="M627" s="20"/>
      <c r="P627" s="24"/>
      <c r="V627" s="351"/>
      <c r="W627" s="643">
        <f>C627/C641</f>
        <v>0.91005917159763317</v>
      </c>
      <c r="X627" s="643">
        <f>D627/C641</f>
        <v>8.9940828402366862E-2</v>
      </c>
      <c r="Y627" s="352"/>
      <c r="Z627" s="618" t="s">
        <v>446</v>
      </c>
      <c r="AA627" s="4">
        <v>614</v>
      </c>
      <c r="AB627" s="4">
        <v>68</v>
      </c>
    </row>
    <row r="628" spans="2:28" hidden="1" x14ac:dyDescent="0.25">
      <c r="B628" s="790" t="s">
        <v>32</v>
      </c>
      <c r="C628" s="649">
        <v>0</v>
      </c>
      <c r="D628" s="649">
        <v>0</v>
      </c>
      <c r="E628" s="656"/>
      <c r="F628" s="349"/>
      <c r="G628" s="4"/>
      <c r="H628" s="20"/>
      <c r="L628" s="24"/>
      <c r="M628" s="20"/>
      <c r="P628" s="24"/>
      <c r="V628" s="351"/>
      <c r="W628" s="642">
        <f>C628/C641</f>
        <v>0</v>
      </c>
      <c r="X628" s="643">
        <f>D628/C641</f>
        <v>0</v>
      </c>
      <c r="Z628" s="618" t="s">
        <v>447</v>
      </c>
      <c r="AA628" s="4">
        <v>1296</v>
      </c>
      <c r="AB628" s="4">
        <v>125</v>
      </c>
    </row>
    <row r="629" spans="2:28" hidden="1" x14ac:dyDescent="0.25">
      <c r="B629" s="790" t="s">
        <v>33</v>
      </c>
      <c r="C629" s="649">
        <v>0</v>
      </c>
      <c r="D629" s="649">
        <v>0</v>
      </c>
      <c r="E629" s="656"/>
      <c r="F629" s="349"/>
      <c r="G629" s="4"/>
      <c r="H629" s="20"/>
      <c r="L629" s="24"/>
      <c r="M629" s="20"/>
      <c r="P629" s="24"/>
      <c r="V629" s="351"/>
      <c r="W629" s="642">
        <f>C629/C641</f>
        <v>0</v>
      </c>
      <c r="X629" s="643">
        <f>D629/C641</f>
        <v>0</v>
      </c>
      <c r="Z629" s="618" t="s">
        <v>459</v>
      </c>
      <c r="AA629" s="4">
        <v>949</v>
      </c>
      <c r="AB629" s="4">
        <v>92</v>
      </c>
    </row>
    <row r="630" spans="2:28" hidden="1" x14ac:dyDescent="0.25">
      <c r="B630" s="790" t="s">
        <v>34</v>
      </c>
      <c r="C630" s="649">
        <v>0</v>
      </c>
      <c r="D630" s="649">
        <v>0</v>
      </c>
      <c r="E630" s="656"/>
      <c r="F630" s="349"/>
      <c r="G630" s="4"/>
      <c r="H630" s="20"/>
      <c r="L630" s="24"/>
      <c r="M630" s="20"/>
      <c r="P630" s="24"/>
      <c r="V630" s="351"/>
      <c r="W630" s="642">
        <f>C630/C641</f>
        <v>0</v>
      </c>
      <c r="X630" s="643">
        <f>D630/C641</f>
        <v>0</v>
      </c>
      <c r="Z630" s="618" t="s">
        <v>460</v>
      </c>
      <c r="AA630" s="4">
        <v>712</v>
      </c>
      <c r="AB630" s="4">
        <v>58</v>
      </c>
    </row>
    <row r="631" spans="2:28" hidden="1" x14ac:dyDescent="0.25">
      <c r="B631" s="790" t="s">
        <v>35</v>
      </c>
      <c r="C631" s="649">
        <v>0</v>
      </c>
      <c r="D631" s="649">
        <v>0</v>
      </c>
      <c r="E631" s="656"/>
      <c r="F631" s="349"/>
      <c r="G631" s="4"/>
      <c r="H631" s="20"/>
      <c r="L631" s="24"/>
      <c r="M631" s="20"/>
      <c r="P631" s="24"/>
      <c r="V631" s="351"/>
      <c r="W631" s="642">
        <f>C631/C641</f>
        <v>0</v>
      </c>
      <c r="X631" s="643">
        <f>D631/C641</f>
        <v>0</v>
      </c>
      <c r="Z631" s="641" t="s">
        <v>477</v>
      </c>
      <c r="AA631" s="4">
        <v>955</v>
      </c>
      <c r="AB631" s="4">
        <v>88</v>
      </c>
    </row>
    <row r="632" spans="2:28" hidden="1" x14ac:dyDescent="0.25">
      <c r="B632" s="790" t="s">
        <v>31</v>
      </c>
      <c r="C632" s="649">
        <v>0</v>
      </c>
      <c r="D632" s="649">
        <v>0</v>
      </c>
      <c r="E632" s="681"/>
      <c r="F632" s="13"/>
      <c r="G632" s="4"/>
      <c r="H632" s="20"/>
      <c r="L632" s="24"/>
      <c r="M632" s="20"/>
      <c r="P632" s="24"/>
      <c r="V632" s="351"/>
      <c r="W632" s="218">
        <f>C632/C641</f>
        <v>0</v>
      </c>
      <c r="X632" s="643">
        <f>D632/C641</f>
        <v>0</v>
      </c>
      <c r="Z632" s="641" t="s">
        <v>489</v>
      </c>
      <c r="AA632" s="619">
        <v>1224</v>
      </c>
      <c r="AB632" s="620">
        <v>125</v>
      </c>
    </row>
    <row r="633" spans="2:28" hidden="1" x14ac:dyDescent="0.25">
      <c r="B633" s="790" t="s">
        <v>36</v>
      </c>
      <c r="C633" s="649">
        <v>0</v>
      </c>
      <c r="D633" s="649">
        <v>0</v>
      </c>
      <c r="E633" s="681"/>
      <c r="F633" s="13"/>
      <c r="G633" s="4"/>
      <c r="H633" s="20"/>
      <c r="L633" s="24"/>
      <c r="M633" s="20"/>
      <c r="P633" s="24"/>
      <c r="V633" s="351"/>
      <c r="W633" s="218">
        <f>+C633/C641</f>
        <v>0</v>
      </c>
      <c r="X633" s="643">
        <f>+D633/C641</f>
        <v>0</v>
      </c>
      <c r="Z633" s="618" t="s">
        <v>369</v>
      </c>
      <c r="AA633" s="619"/>
      <c r="AB633" s="620"/>
    </row>
    <row r="634" spans="2:28" hidden="1" x14ac:dyDescent="0.25">
      <c r="B634" s="790" t="s">
        <v>37</v>
      </c>
      <c r="C634" s="649">
        <v>0</v>
      </c>
      <c r="D634" s="649">
        <v>0</v>
      </c>
      <c r="E634" s="681"/>
      <c r="F634" s="13"/>
      <c r="G634" s="4"/>
      <c r="H634" s="20"/>
      <c r="L634" s="24"/>
      <c r="M634" s="20"/>
      <c r="P634" s="24"/>
      <c r="V634" s="351"/>
      <c r="W634" s="218">
        <f>+C634/C641</f>
        <v>0</v>
      </c>
      <c r="X634" s="643">
        <f>+D634/C641</f>
        <v>0</v>
      </c>
      <c r="Z634" s="618" t="s">
        <v>370</v>
      </c>
      <c r="AA634" s="619"/>
      <c r="AB634" s="620"/>
    </row>
    <row r="635" spans="2:28" hidden="1" x14ac:dyDescent="0.25">
      <c r="B635" s="790" t="s">
        <v>38</v>
      </c>
      <c r="C635" s="649">
        <v>0</v>
      </c>
      <c r="D635" s="649">
        <v>0</v>
      </c>
      <c r="E635" s="681"/>
      <c r="F635" s="13"/>
      <c r="G635" s="4"/>
      <c r="H635" s="20"/>
      <c r="L635" s="24"/>
      <c r="M635" s="20"/>
      <c r="P635" s="24"/>
      <c r="V635" s="351"/>
      <c r="W635" s="218">
        <f>+C635/C641</f>
        <v>0</v>
      </c>
      <c r="X635" s="643">
        <f>+D635/C641</f>
        <v>0</v>
      </c>
      <c r="Z635" s="618" t="s">
        <v>371</v>
      </c>
      <c r="AA635" s="619"/>
      <c r="AB635" s="620"/>
    </row>
    <row r="636" spans="2:28" hidden="1" x14ac:dyDescent="0.25">
      <c r="B636" s="790" t="s">
        <v>39</v>
      </c>
      <c r="C636" s="649">
        <v>0</v>
      </c>
      <c r="D636" s="649">
        <v>0</v>
      </c>
      <c r="E636" s="681"/>
      <c r="F636" s="13"/>
      <c r="G636" s="4"/>
      <c r="H636" s="20"/>
      <c r="L636" s="24"/>
      <c r="M636" s="20"/>
      <c r="P636" s="24"/>
      <c r="V636" s="351"/>
      <c r="W636" s="218">
        <f>+C636/C641</f>
        <v>0</v>
      </c>
      <c r="X636" s="643">
        <f>+D636/C641</f>
        <v>0</v>
      </c>
      <c r="Z636" s="618" t="s">
        <v>372</v>
      </c>
      <c r="AA636" s="619"/>
      <c r="AB636" s="620"/>
    </row>
    <row r="637" spans="2:28" hidden="1" x14ac:dyDescent="0.25">
      <c r="B637" s="790" t="s">
        <v>40</v>
      </c>
      <c r="C637" s="649">
        <v>0</v>
      </c>
      <c r="D637" s="649">
        <v>0</v>
      </c>
      <c r="E637" s="681"/>
      <c r="F637" s="13"/>
      <c r="G637" s="4"/>
      <c r="H637" s="20"/>
      <c r="L637" s="24"/>
      <c r="M637" s="20"/>
      <c r="P637" s="24"/>
      <c r="V637" s="351"/>
      <c r="W637" s="328"/>
      <c r="X637" s="643"/>
      <c r="Z637" s="618" t="s">
        <v>373</v>
      </c>
      <c r="AA637" s="619"/>
      <c r="AB637" s="620"/>
    </row>
    <row r="638" spans="2:28" hidden="1" x14ac:dyDescent="0.25">
      <c r="B638" s="790" t="s">
        <v>70</v>
      </c>
      <c r="C638" s="649">
        <v>0</v>
      </c>
      <c r="D638" s="649">
        <v>0</v>
      </c>
      <c r="E638" s="681"/>
      <c r="F638" s="13"/>
      <c r="G638" s="4"/>
      <c r="H638" s="20"/>
      <c r="L638" s="24"/>
      <c r="M638" s="20"/>
      <c r="P638" s="24"/>
      <c r="V638" s="351"/>
      <c r="W638" s="328"/>
      <c r="X638" s="643"/>
      <c r="Z638" s="618" t="s">
        <v>374</v>
      </c>
      <c r="AA638" s="619"/>
      <c r="AB638" s="620"/>
    </row>
    <row r="639" spans="2:28" hidden="1" x14ac:dyDescent="0.2">
      <c r="B639" s="685"/>
      <c r="E639" s="685"/>
      <c r="F639" s="13"/>
      <c r="G639" s="4"/>
      <c r="H639" s="20"/>
      <c r="L639" s="24"/>
      <c r="M639" s="20"/>
      <c r="P639" s="24"/>
      <c r="V639" s="351"/>
      <c r="W639" s="328"/>
      <c r="X639" s="643"/>
      <c r="Z639" s="499"/>
      <c r="AA639" s="500"/>
      <c r="AB639" s="501"/>
    </row>
    <row r="640" spans="2:28" x14ac:dyDescent="0.2">
      <c r="B640" s="809" t="s">
        <v>6</v>
      </c>
      <c r="C640" s="650">
        <f>SUM(C627:C639)</f>
        <v>769</v>
      </c>
      <c r="D640" s="939">
        <f>SUM(D627:D639)</f>
        <v>76</v>
      </c>
      <c r="E640" s="893"/>
      <c r="F640" s="13"/>
      <c r="G640" s="4"/>
      <c r="H640" s="20"/>
      <c r="L640" s="24"/>
      <c r="M640" s="20"/>
      <c r="P640" s="24"/>
      <c r="V640" s="351"/>
      <c r="W640" s="643"/>
      <c r="X640" s="643"/>
      <c r="Z640" s="499" t="s">
        <v>375</v>
      </c>
      <c r="AA640" s="502"/>
      <c r="AB640" s="503"/>
    </row>
    <row r="641" spans="2:29" x14ac:dyDescent="0.2">
      <c r="B641" s="940" t="s">
        <v>478</v>
      </c>
      <c r="C641" s="941">
        <f>C640+D640</f>
        <v>845</v>
      </c>
      <c r="D641" s="941"/>
      <c r="X641" s="644">
        <f>+C640/C641</f>
        <v>0.91005917159763317</v>
      </c>
      <c r="Y641" s="645">
        <f>+D640/C641</f>
        <v>8.9940828402366862E-2</v>
      </c>
      <c r="AA641" s="357"/>
      <c r="AB641" s="357">
        <f>SUM(AA627:AA640)</f>
        <v>5750</v>
      </c>
      <c r="AC641" s="357">
        <f>SUM(AB627:AB640)</f>
        <v>556</v>
      </c>
    </row>
    <row r="642" spans="2:29" x14ac:dyDescent="0.2">
      <c r="C642" s="656"/>
      <c r="D642" s="656"/>
      <c r="E642" s="665"/>
    </row>
  </sheetData>
  <mergeCells count="113">
    <mergeCell ref="B97:D97"/>
    <mergeCell ref="B111:D111"/>
    <mergeCell ref="B125:D125"/>
    <mergeCell ref="B139:D139"/>
    <mergeCell ref="B155:D155"/>
    <mergeCell ref="B148:D150"/>
    <mergeCell ref="B169:D169"/>
    <mergeCell ref="B11:D11"/>
    <mergeCell ref="B29:D29"/>
    <mergeCell ref="B49:D49"/>
    <mergeCell ref="B66:D66"/>
    <mergeCell ref="B76:D76"/>
    <mergeCell ref="C77:D77"/>
    <mergeCell ref="C78:D78"/>
    <mergeCell ref="C79:D79"/>
    <mergeCell ref="B83:D83"/>
    <mergeCell ref="K171:L171"/>
    <mergeCell ref="B555:D557"/>
    <mergeCell ref="B554:D554"/>
    <mergeCell ref="B589:D590"/>
    <mergeCell ref="B623:G623"/>
    <mergeCell ref="G456:J456"/>
    <mergeCell ref="G455:J455"/>
    <mergeCell ref="G423:J423"/>
    <mergeCell ref="G424:J424"/>
    <mergeCell ref="B534:F534"/>
    <mergeCell ref="B330:E332"/>
    <mergeCell ref="M340:N340"/>
    <mergeCell ref="F340:H340"/>
    <mergeCell ref="K339:N339"/>
    <mergeCell ref="J457:J458"/>
    <mergeCell ref="D457:D458"/>
    <mergeCell ref="E457:E458"/>
    <mergeCell ref="B457:B458"/>
    <mergeCell ref="C457:C458"/>
    <mergeCell ref="B520:B521"/>
    <mergeCell ref="B487:F487"/>
    <mergeCell ref="B517:E518"/>
    <mergeCell ref="B424:E424"/>
    <mergeCell ref="B423:E423"/>
    <mergeCell ref="B456:E456"/>
    <mergeCell ref="B455:E455"/>
    <mergeCell ref="C340:E340"/>
    <mergeCell ref="A421:E421"/>
    <mergeCell ref="B166:E166"/>
    <mergeCell ref="B167:E167"/>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M208:N208"/>
    <mergeCell ref="M207:N207"/>
    <mergeCell ref="O208:P208"/>
    <mergeCell ref="C171:D171"/>
    <mergeCell ref="E171:F171"/>
    <mergeCell ref="G171:H171"/>
    <mergeCell ref="E207:F207"/>
    <mergeCell ref="AH208:AJ208"/>
    <mergeCell ref="K208:L208"/>
    <mergeCell ref="K207:L207"/>
    <mergeCell ref="E208:F208"/>
    <mergeCell ref="B287:C287"/>
    <mergeCell ref="B241:E241"/>
    <mergeCell ref="F241:H241"/>
    <mergeCell ref="C208:D208"/>
    <mergeCell ref="C207:D207"/>
    <mergeCell ref="G208:H208"/>
    <mergeCell ref="G207:H207"/>
    <mergeCell ref="B312:C312"/>
    <mergeCell ref="B304:E306"/>
    <mergeCell ref="E289:F289"/>
    <mergeCell ref="C289:D289"/>
    <mergeCell ref="G289:H289"/>
    <mergeCell ref="AC243:AF243"/>
    <mergeCell ref="E243:F243"/>
    <mergeCell ref="C243:D243"/>
    <mergeCell ref="I171:J171"/>
    <mergeCell ref="A1:M1"/>
    <mergeCell ref="A2:M2"/>
    <mergeCell ref="A3:M3"/>
    <mergeCell ref="A4:M4"/>
    <mergeCell ref="X67:Z67"/>
    <mergeCell ref="W85:Y85"/>
    <mergeCell ref="X97:Z98"/>
  </mergeCells>
  <phoneticPr fontId="317"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H9" sqref="H9"/>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8" customFormat="1" ht="15" customHeight="1" x14ac:dyDescent="0.2">
      <c r="A1" s="1756" t="s">
        <v>0</v>
      </c>
      <c r="B1" s="1756"/>
      <c r="C1" s="1756"/>
      <c r="D1" s="1756"/>
      <c r="E1" s="1756"/>
      <c r="F1" s="326"/>
      <c r="G1" s="326"/>
      <c r="H1" s="327"/>
      <c r="I1" s="327"/>
      <c r="K1" s="329"/>
      <c r="L1" s="329"/>
      <c r="O1" s="329"/>
      <c r="R1" s="330"/>
    </row>
    <row r="2" spans="1:18" s="328" customFormat="1" ht="15" customHeight="1" x14ac:dyDescent="0.2">
      <c r="A2" s="1756" t="s">
        <v>437</v>
      </c>
      <c r="B2" s="1756"/>
      <c r="C2" s="1756"/>
      <c r="D2" s="1756"/>
      <c r="E2" s="1756"/>
      <c r="F2" s="326"/>
      <c r="G2" s="326"/>
      <c r="H2" s="327"/>
      <c r="I2" s="327"/>
      <c r="K2" s="329"/>
      <c r="L2" s="329"/>
      <c r="O2" s="329"/>
      <c r="R2" s="330"/>
    </row>
    <row r="3" spans="1:18" s="328" customFormat="1" ht="15" customHeight="1" x14ac:dyDescent="0.2">
      <c r="A3" s="1757" t="s">
        <v>1047</v>
      </c>
      <c r="B3" s="1757"/>
      <c r="C3" s="1757"/>
      <c r="D3" s="1757"/>
      <c r="E3" s="1757"/>
      <c r="F3" s="326"/>
      <c r="G3" s="326"/>
      <c r="H3" s="327"/>
      <c r="I3" s="327"/>
      <c r="J3" s="329"/>
      <c r="K3" s="329"/>
      <c r="L3" s="329"/>
      <c r="O3" s="329"/>
      <c r="R3" s="330"/>
    </row>
    <row r="4" spans="1:18" s="328" customFormat="1" ht="15" customHeight="1" x14ac:dyDescent="0.2">
      <c r="A4" s="1756" t="s">
        <v>1</v>
      </c>
      <c r="B4" s="1756"/>
      <c r="C4" s="1756"/>
      <c r="D4" s="1756"/>
      <c r="E4" s="1756"/>
      <c r="F4" s="326"/>
      <c r="G4" s="326"/>
      <c r="H4" s="327"/>
      <c r="I4" s="327"/>
      <c r="J4" s="329"/>
      <c r="K4" s="329"/>
      <c r="L4" s="329"/>
      <c r="O4" s="329"/>
      <c r="R4" s="330"/>
    </row>
    <row r="5" spans="1:18" ht="13.5" thickBot="1" x14ac:dyDescent="0.25">
      <c r="A5" s="10"/>
      <c r="F5" s="1"/>
      <c r="G5" s="1"/>
      <c r="H5" s="1"/>
      <c r="I5" s="1"/>
      <c r="J5" s="1"/>
      <c r="O5" s="21"/>
      <c r="R5" s="3"/>
    </row>
    <row r="6" spans="1:18" s="328" customFormat="1" ht="26.25" customHeight="1" thickBot="1" x14ac:dyDescent="0.25">
      <c r="A6" s="331"/>
      <c r="B6" s="1754" t="s">
        <v>473</v>
      </c>
      <c r="C6" s="1755"/>
      <c r="D6" s="1755"/>
      <c r="E6" s="1755"/>
      <c r="F6" s="332"/>
      <c r="G6" s="332"/>
      <c r="H6" s="332"/>
      <c r="J6" s="333"/>
      <c r="K6" s="334"/>
      <c r="L6" s="334"/>
      <c r="M6" s="335"/>
      <c r="N6" s="333"/>
    </row>
    <row r="7" spans="1:18" x14ac:dyDescent="0.2">
      <c r="B7" s="31"/>
      <c r="D7" s="36"/>
      <c r="E7" s="29"/>
      <c r="F7" s="28"/>
      <c r="G7" s="28"/>
      <c r="H7" s="28"/>
      <c r="J7" s="6"/>
      <c r="K7" s="4"/>
      <c r="L7" s="4"/>
      <c r="M7" s="32"/>
      <c r="N7" s="6"/>
    </row>
    <row r="8" spans="1:18" s="492" customFormat="1" ht="20.25" customHeight="1" x14ac:dyDescent="0.2">
      <c r="B8" s="1752" t="s">
        <v>174</v>
      </c>
      <c r="C8" s="1752"/>
      <c r="D8" s="1752"/>
      <c r="E8" s="1752"/>
      <c r="F8" s="493"/>
      <c r="G8" s="493"/>
      <c r="H8" s="493"/>
      <c r="J8" s="494"/>
      <c r="K8" s="495"/>
      <c r="L8" s="495"/>
      <c r="M8" s="496"/>
      <c r="N8" s="494"/>
    </row>
    <row r="9" spans="1:18" s="110" customFormat="1" ht="25.5" x14ac:dyDescent="0.2">
      <c r="B9" s="43" t="s">
        <v>58</v>
      </c>
      <c r="C9" s="43" t="s">
        <v>59</v>
      </c>
      <c r="D9" s="43" t="s">
        <v>1138</v>
      </c>
      <c r="E9" s="43" t="s">
        <v>1139</v>
      </c>
      <c r="F9" s="111"/>
      <c r="G9" s="111"/>
      <c r="H9" s="111"/>
      <c r="J9" s="112"/>
      <c r="K9" s="113"/>
      <c r="L9" s="113"/>
      <c r="M9" s="114"/>
      <c r="N9" s="112"/>
    </row>
    <row r="10" spans="1:18" ht="25.5" customHeight="1" x14ac:dyDescent="0.2">
      <c r="B10" s="115" t="s">
        <v>330</v>
      </c>
      <c r="C10" s="106">
        <v>372</v>
      </c>
      <c r="D10" s="106">
        <v>26</v>
      </c>
      <c r="E10" s="107">
        <f>+D10/C10</f>
        <v>6.9892473118279563E-2</v>
      </c>
      <c r="F10" s="13"/>
      <c r="G10" s="13"/>
      <c r="H10" s="13"/>
      <c r="J10" s="6"/>
      <c r="K10" s="4"/>
      <c r="L10" s="4"/>
      <c r="M10" s="32"/>
      <c r="N10" s="6"/>
    </row>
    <row r="11" spans="1:18" ht="25.5" customHeight="1" x14ac:dyDescent="0.2">
      <c r="B11" s="115" t="s">
        <v>331</v>
      </c>
      <c r="C11" s="106">
        <v>13</v>
      </c>
      <c r="D11" s="106">
        <v>3</v>
      </c>
      <c r="E11" s="107">
        <f>+D11/C11</f>
        <v>0.23076923076923078</v>
      </c>
      <c r="F11" s="13"/>
      <c r="G11" s="13"/>
      <c r="H11" s="13"/>
      <c r="J11" s="6"/>
      <c r="K11" s="4"/>
      <c r="L11" s="4"/>
      <c r="M11" s="32"/>
      <c r="N11" s="6"/>
    </row>
    <row r="12" spans="1:18" ht="25.5" customHeight="1" x14ac:dyDescent="0.2">
      <c r="B12" s="115" t="s">
        <v>1141</v>
      </c>
      <c r="C12" s="1476">
        <v>209</v>
      </c>
      <c r="D12" s="1476">
        <v>13</v>
      </c>
      <c r="E12" s="1475"/>
      <c r="F12" s="13"/>
      <c r="G12" s="13"/>
      <c r="H12" s="13"/>
      <c r="J12" s="6"/>
      <c r="K12" s="4"/>
      <c r="L12" s="4"/>
      <c r="M12" s="32"/>
      <c r="N12" s="6"/>
    </row>
    <row r="13" spans="1:18" ht="25.5" customHeight="1" x14ac:dyDescent="0.2">
      <c r="B13" s="115" t="s">
        <v>332</v>
      </c>
      <c r="C13" s="106">
        <v>476</v>
      </c>
      <c r="D13" s="106">
        <v>13</v>
      </c>
      <c r="E13" s="107">
        <f>+D13/C13</f>
        <v>2.7310924369747899E-2</v>
      </c>
      <c r="F13" s="13"/>
      <c r="G13" s="13"/>
      <c r="H13" s="13"/>
      <c r="J13" s="6"/>
      <c r="K13" s="4"/>
      <c r="L13" s="4"/>
      <c r="M13" s="32"/>
      <c r="N13" s="6"/>
    </row>
    <row r="14" spans="1:18" ht="25.5" customHeight="1" x14ac:dyDescent="0.2">
      <c r="B14" s="115" t="s">
        <v>1140</v>
      </c>
      <c r="C14" s="1476">
        <v>55</v>
      </c>
      <c r="D14" s="1476">
        <v>17</v>
      </c>
      <c r="E14" s="1475"/>
      <c r="F14" s="13"/>
      <c r="G14" s="13"/>
      <c r="H14" s="13"/>
      <c r="J14" s="6"/>
      <c r="K14" s="4"/>
      <c r="L14" s="4"/>
      <c r="M14" s="32"/>
      <c r="N14" s="6"/>
    </row>
    <row r="15" spans="1:18" ht="25.5" customHeight="1" x14ac:dyDescent="0.2">
      <c r="B15" s="115" t="s">
        <v>333</v>
      </c>
      <c r="C15" s="106">
        <v>1215</v>
      </c>
      <c r="D15" s="106">
        <v>92</v>
      </c>
      <c r="E15" s="107">
        <f t="shared" ref="E15:E17" si="0">+D15/C15</f>
        <v>7.5720164609053495E-2</v>
      </c>
      <c r="F15" s="13"/>
      <c r="G15" s="13"/>
      <c r="H15" s="13"/>
      <c r="J15" s="6"/>
      <c r="K15" s="4"/>
      <c r="L15" s="4"/>
      <c r="M15" s="32"/>
      <c r="N15" s="6"/>
    </row>
    <row r="16" spans="1:18" ht="25.5" customHeight="1" x14ac:dyDescent="0.2">
      <c r="B16" s="115" t="s">
        <v>334</v>
      </c>
      <c r="C16" s="106">
        <v>5</v>
      </c>
      <c r="D16" s="106">
        <v>0</v>
      </c>
      <c r="E16" s="107">
        <f t="shared" si="0"/>
        <v>0</v>
      </c>
      <c r="F16" s="13"/>
      <c r="G16" s="13"/>
      <c r="H16" s="13"/>
      <c r="J16" s="6"/>
      <c r="K16" s="4"/>
      <c r="L16" s="4"/>
      <c r="M16" s="32"/>
      <c r="N16" s="6"/>
    </row>
    <row r="17" spans="2:14" ht="25.5" customHeight="1" x14ac:dyDescent="0.2">
      <c r="B17" s="115" t="s">
        <v>335</v>
      </c>
      <c r="C17" s="106">
        <v>1603</v>
      </c>
      <c r="D17" s="106">
        <v>105</v>
      </c>
      <c r="E17" s="107">
        <f t="shared" si="0"/>
        <v>6.5502183406113537E-2</v>
      </c>
      <c r="F17" s="13"/>
      <c r="G17" s="13"/>
      <c r="H17" s="13"/>
      <c r="J17" s="6"/>
      <c r="K17" s="4"/>
      <c r="L17" s="4"/>
      <c r="M17" s="32"/>
      <c r="N17" s="6"/>
    </row>
    <row r="18" spans="2:14" ht="25.5" customHeight="1" x14ac:dyDescent="0.2">
      <c r="B18" s="115" t="s">
        <v>336</v>
      </c>
      <c r="C18" s="106">
        <v>0</v>
      </c>
      <c r="D18" s="106">
        <v>0</v>
      </c>
      <c r="E18" s="107">
        <v>0</v>
      </c>
      <c r="F18" s="13"/>
      <c r="G18" s="13"/>
      <c r="H18" s="13"/>
      <c r="J18" s="6"/>
      <c r="K18" s="4"/>
      <c r="L18" s="4"/>
      <c r="M18" s="32"/>
      <c r="N18" s="6"/>
    </row>
    <row r="19" spans="2:14" x14ac:dyDescent="0.2">
      <c r="B19" s="207" t="s">
        <v>175</v>
      </c>
      <c r="C19" s="202">
        <f>SUM(C10:C18)</f>
        <v>3948</v>
      </c>
      <c r="D19" s="202">
        <f>SUM(D10:D18)</f>
        <v>269</v>
      </c>
      <c r="E19" s="203">
        <f>+D19/C19</f>
        <v>6.8135764944275576E-2</v>
      </c>
    </row>
    <row r="20" spans="2:14" x14ac:dyDescent="0.2">
      <c r="B20" s="1753" t="s">
        <v>60</v>
      </c>
      <c r="C20" s="1753"/>
      <c r="D20" s="1753"/>
      <c r="E20" s="1753"/>
    </row>
    <row r="21" spans="2:14" s="110" customFormat="1" ht="36.75" customHeight="1" x14ac:dyDescent="0.2">
      <c r="B21" s="43" t="s">
        <v>58</v>
      </c>
      <c r="C21" s="43" t="s">
        <v>59</v>
      </c>
      <c r="D21" s="43" t="s">
        <v>1138</v>
      </c>
      <c r="E21" s="43" t="s">
        <v>1139</v>
      </c>
    </row>
    <row r="22" spans="2:14" ht="25.5" customHeight="1" x14ac:dyDescent="0.2">
      <c r="B22" s="115" t="s">
        <v>61</v>
      </c>
      <c r="C22" s="106">
        <v>5524</v>
      </c>
      <c r="D22" s="106">
        <v>417</v>
      </c>
      <c r="E22" s="107">
        <f>+D22/C22</f>
        <v>7.5488776249094863E-2</v>
      </c>
    </row>
    <row r="23" spans="2:14" ht="25.5" hidden="1" customHeight="1" x14ac:dyDescent="0.2">
      <c r="B23" s="115" t="s">
        <v>269</v>
      </c>
      <c r="C23" s="106">
        <v>0</v>
      </c>
      <c r="D23" s="106">
        <v>0</v>
      </c>
      <c r="E23" s="107">
        <v>0</v>
      </c>
    </row>
    <row r="24" spans="2:14" ht="25.5" customHeight="1" x14ac:dyDescent="0.2">
      <c r="B24" s="115" t="s">
        <v>423</v>
      </c>
      <c r="C24" s="106">
        <v>1618</v>
      </c>
      <c r="D24" s="106">
        <v>159</v>
      </c>
      <c r="E24" s="107">
        <f>+D24/C24</f>
        <v>9.8269468479604452E-2</v>
      </c>
    </row>
    <row r="25" spans="2:14" x14ac:dyDescent="0.2">
      <c r="B25" s="207" t="s">
        <v>175</v>
      </c>
      <c r="C25" s="202">
        <f>SUM(C22:C24)</f>
        <v>7142</v>
      </c>
      <c r="D25" s="202">
        <f>SUM(D22:D24)</f>
        <v>576</v>
      </c>
      <c r="E25" s="203">
        <f>+D25/C25</f>
        <v>8.0649677961355359E-2</v>
      </c>
    </row>
    <row r="26" spans="2:14" x14ac:dyDescent="0.2">
      <c r="B26" s="103"/>
      <c r="C26" s="103"/>
      <c r="D26" s="103"/>
      <c r="E26" s="103"/>
    </row>
    <row r="27" spans="2:14" s="31" customFormat="1" x14ac:dyDescent="0.2">
      <c r="B27" s="43" t="s">
        <v>29</v>
      </c>
      <c r="C27" s="108">
        <f>+C19+C25</f>
        <v>11090</v>
      </c>
      <c r="D27" s="108">
        <f>+D19+D25</f>
        <v>845</v>
      </c>
      <c r="E27" s="109">
        <f>+D27/C27</f>
        <v>7.6194770063119921E-2</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1"/>
  <sheetViews>
    <sheetView showGridLines="0" zoomScale="80" zoomScaleNormal="80" zoomScaleSheetLayoutView="85" workbookViewId="0">
      <selection activeCell="F5" sqref="F5"/>
    </sheetView>
  </sheetViews>
  <sheetFormatPr baseColWidth="10" defaultRowHeight="15" customHeight="1" x14ac:dyDescent="0.2"/>
  <cols>
    <col min="1" max="1" width="3.7109375" style="174" customWidth="1"/>
    <col min="2" max="2" width="46.42578125" style="174" customWidth="1"/>
    <col min="3" max="3" width="15.140625" style="174" customWidth="1"/>
    <col min="4" max="4" width="19.85546875" style="174" customWidth="1"/>
    <col min="5" max="5" width="22.85546875" style="174" bestFit="1" customWidth="1"/>
    <col min="6" max="6" width="53.7109375" style="174" customWidth="1"/>
    <col min="7" max="7" width="23.85546875" style="174" customWidth="1"/>
    <col min="8" max="8" width="20.28515625" style="174" customWidth="1"/>
    <col min="9" max="9" width="24" style="61" hidden="1" customWidth="1"/>
    <col min="10" max="10" width="15.85546875" style="61" hidden="1" customWidth="1"/>
    <col min="11" max="11" width="35" style="174" hidden="1" customWidth="1"/>
    <col min="12" max="12" width="11.140625" style="174" hidden="1" customWidth="1"/>
    <col min="13" max="13" width="24.42578125" style="174" hidden="1" customWidth="1"/>
    <col min="14" max="14" width="23.42578125" style="174" hidden="1" customWidth="1"/>
    <col min="15" max="15" width="21.140625" style="174" hidden="1" customWidth="1"/>
    <col min="16" max="16" width="22.140625" style="174" hidden="1" customWidth="1"/>
    <col min="17" max="17" width="23.42578125" style="174" hidden="1" customWidth="1"/>
    <col min="18" max="18" width="20.7109375" style="174" hidden="1" customWidth="1"/>
    <col min="19" max="19" width="18.85546875" style="174" hidden="1" customWidth="1"/>
    <col min="20" max="20" width="13" style="174" hidden="1" customWidth="1"/>
    <col min="21" max="21" width="20.42578125" style="174" hidden="1" customWidth="1"/>
    <col min="22" max="24" width="11.42578125" style="174" hidden="1" customWidth="1"/>
    <col min="25" max="25" width="17.85546875" style="174" hidden="1" customWidth="1"/>
    <col min="26" max="29" width="11.42578125" style="174" hidden="1" customWidth="1"/>
    <col min="30" max="30" width="20.85546875" style="174" customWidth="1"/>
    <col min="31" max="31" width="21.140625" style="174" bestFit="1" customWidth="1"/>
    <col min="32" max="33" width="11.42578125" style="174" customWidth="1"/>
    <col min="34" max="34" width="31.42578125" style="174" customWidth="1"/>
    <col min="35" max="35" width="23" style="174" customWidth="1"/>
    <col min="36" max="36" width="27" style="174" customWidth="1"/>
    <col min="37" max="37" width="11" style="174" bestFit="1" customWidth="1"/>
    <col min="38" max="248" width="11.42578125" style="174"/>
    <col min="249" max="249" width="3.140625" style="174" customWidth="1"/>
    <col min="250" max="250" width="8.7109375" style="174" customWidth="1"/>
    <col min="251" max="251" width="16.42578125" style="174" customWidth="1"/>
    <col min="252" max="252" width="9.42578125" style="174" customWidth="1"/>
    <col min="253" max="253" width="9" style="174" customWidth="1"/>
    <col min="254" max="254" width="9.42578125" style="174" customWidth="1"/>
    <col min="255" max="255" width="9.140625" style="174" customWidth="1"/>
    <col min="256" max="256" width="13.42578125" style="174" customWidth="1"/>
    <col min="257" max="257" width="8.85546875" style="174" customWidth="1"/>
    <col min="258" max="258" width="9.28515625" style="174" customWidth="1"/>
    <col min="259" max="259" width="8.7109375" style="174" customWidth="1"/>
    <col min="260" max="260" width="14.140625" style="174" customWidth="1"/>
    <col min="261" max="263" width="9.28515625" style="174" customWidth="1"/>
    <col min="264" max="264" width="2.140625" style="174" customWidth="1"/>
    <col min="265" max="265" width="16.28515625" style="174" customWidth="1"/>
    <col min="266" max="266" width="13.42578125" style="174" customWidth="1"/>
    <col min="267" max="267" width="6.42578125" style="174" customWidth="1"/>
    <col min="268" max="268" width="10.85546875" style="174" customWidth="1"/>
    <col min="269" max="269" width="21.7109375" style="174" customWidth="1"/>
    <col min="270" max="270" width="21.42578125" style="174" customWidth="1"/>
    <col min="271" max="271" width="11.42578125" style="174"/>
    <col min="272" max="272" width="20.28515625" style="174" customWidth="1"/>
    <col min="273" max="273" width="22.7109375" style="174" customWidth="1"/>
    <col min="274" max="274" width="21.7109375" style="174" customWidth="1"/>
    <col min="275" max="504" width="11.42578125" style="174"/>
    <col min="505" max="505" width="3.140625" style="174" customWidth="1"/>
    <col min="506" max="506" width="8.7109375" style="174" customWidth="1"/>
    <col min="507" max="507" width="16.42578125" style="174" customWidth="1"/>
    <col min="508" max="508" width="9.42578125" style="174" customWidth="1"/>
    <col min="509" max="509" width="9" style="174" customWidth="1"/>
    <col min="510" max="510" width="9.42578125" style="174" customWidth="1"/>
    <col min="511" max="511" width="9.140625" style="174" customWidth="1"/>
    <col min="512" max="512" width="13.42578125" style="174" customWidth="1"/>
    <col min="513" max="513" width="8.85546875" style="174" customWidth="1"/>
    <col min="514" max="514" width="9.28515625" style="174" customWidth="1"/>
    <col min="515" max="515" width="8.7109375" style="174" customWidth="1"/>
    <col min="516" max="516" width="14.140625" style="174" customWidth="1"/>
    <col min="517" max="519" width="9.28515625" style="174" customWidth="1"/>
    <col min="520" max="520" width="2.140625" style="174" customWidth="1"/>
    <col min="521" max="521" width="16.28515625" style="174" customWidth="1"/>
    <col min="522" max="522" width="13.42578125" style="174" customWidth="1"/>
    <col min="523" max="523" width="6.42578125" style="174" customWidth="1"/>
    <col min="524" max="524" width="10.85546875" style="174" customWidth="1"/>
    <col min="525" max="525" width="21.7109375" style="174" customWidth="1"/>
    <col min="526" max="526" width="21.42578125" style="174" customWidth="1"/>
    <col min="527" max="527" width="11.42578125" style="174"/>
    <col min="528" max="528" width="20.28515625" style="174" customWidth="1"/>
    <col min="529" max="529" width="22.7109375" style="174" customWidth="1"/>
    <col min="530" max="530" width="21.7109375" style="174" customWidth="1"/>
    <col min="531" max="760" width="11.42578125" style="174"/>
    <col min="761" max="761" width="3.140625" style="174" customWidth="1"/>
    <col min="762" max="762" width="8.7109375" style="174" customWidth="1"/>
    <col min="763" max="763" width="16.42578125" style="174" customWidth="1"/>
    <col min="764" max="764" width="9.42578125" style="174" customWidth="1"/>
    <col min="765" max="765" width="9" style="174" customWidth="1"/>
    <col min="766" max="766" width="9.42578125" style="174" customWidth="1"/>
    <col min="767" max="767" width="9.140625" style="174" customWidth="1"/>
    <col min="768" max="768" width="13.42578125" style="174" customWidth="1"/>
    <col min="769" max="769" width="8.85546875" style="174" customWidth="1"/>
    <col min="770" max="770" width="9.28515625" style="174" customWidth="1"/>
    <col min="771" max="771" width="8.7109375" style="174" customWidth="1"/>
    <col min="772" max="772" width="14.140625" style="174" customWidth="1"/>
    <col min="773" max="775" width="9.28515625" style="174" customWidth="1"/>
    <col min="776" max="776" width="2.140625" style="174" customWidth="1"/>
    <col min="777" max="777" width="16.28515625" style="174" customWidth="1"/>
    <col min="778" max="778" width="13.42578125" style="174" customWidth="1"/>
    <col min="779" max="779" width="6.42578125" style="174" customWidth="1"/>
    <col min="780" max="780" width="10.85546875" style="174" customWidth="1"/>
    <col min="781" max="781" width="21.7109375" style="174" customWidth="1"/>
    <col min="782" max="782" width="21.42578125" style="174" customWidth="1"/>
    <col min="783" max="783" width="11.42578125" style="174"/>
    <col min="784" max="784" width="20.28515625" style="174" customWidth="1"/>
    <col min="785" max="785" width="22.7109375" style="174" customWidth="1"/>
    <col min="786" max="786" width="21.7109375" style="174" customWidth="1"/>
    <col min="787" max="1016" width="11.42578125" style="174"/>
    <col min="1017" max="1017" width="3.140625" style="174" customWidth="1"/>
    <col min="1018" max="1018" width="8.7109375" style="174" customWidth="1"/>
    <col min="1019" max="1019" width="16.42578125" style="174" customWidth="1"/>
    <col min="1020" max="1020" width="9.42578125" style="174" customWidth="1"/>
    <col min="1021" max="1021" width="9" style="174" customWidth="1"/>
    <col min="1022" max="1022" width="9.42578125" style="174" customWidth="1"/>
    <col min="1023" max="1023" width="9.140625" style="174" customWidth="1"/>
    <col min="1024" max="1024" width="13.42578125" style="174" customWidth="1"/>
    <col min="1025" max="1025" width="8.85546875" style="174" customWidth="1"/>
    <col min="1026" max="1026" width="9.28515625" style="174" customWidth="1"/>
    <col min="1027" max="1027" width="8.7109375" style="174" customWidth="1"/>
    <col min="1028" max="1028" width="14.140625" style="174" customWidth="1"/>
    <col min="1029" max="1031" width="9.28515625" style="174" customWidth="1"/>
    <col min="1032" max="1032" width="2.140625" style="174" customWidth="1"/>
    <col min="1033" max="1033" width="16.28515625" style="174" customWidth="1"/>
    <col min="1034" max="1034" width="13.42578125" style="174" customWidth="1"/>
    <col min="1035" max="1035" width="6.42578125" style="174" customWidth="1"/>
    <col min="1036" max="1036" width="10.85546875" style="174" customWidth="1"/>
    <col min="1037" max="1037" width="21.7109375" style="174" customWidth="1"/>
    <col min="1038" max="1038" width="21.42578125" style="174" customWidth="1"/>
    <col min="1039" max="1039" width="11.42578125" style="174"/>
    <col min="1040" max="1040" width="20.28515625" style="174" customWidth="1"/>
    <col min="1041" max="1041" width="22.7109375" style="174" customWidth="1"/>
    <col min="1042" max="1042" width="21.7109375" style="174" customWidth="1"/>
    <col min="1043" max="1272" width="11.42578125" style="174"/>
    <col min="1273" max="1273" width="3.140625" style="174" customWidth="1"/>
    <col min="1274" max="1274" width="8.7109375" style="174" customWidth="1"/>
    <col min="1275" max="1275" width="16.42578125" style="174" customWidth="1"/>
    <col min="1276" max="1276" width="9.42578125" style="174" customWidth="1"/>
    <col min="1277" max="1277" width="9" style="174" customWidth="1"/>
    <col min="1278" max="1278" width="9.42578125" style="174" customWidth="1"/>
    <col min="1279" max="1279" width="9.140625" style="174" customWidth="1"/>
    <col min="1280" max="1280" width="13.42578125" style="174" customWidth="1"/>
    <col min="1281" max="1281" width="8.85546875" style="174" customWidth="1"/>
    <col min="1282" max="1282" width="9.28515625" style="174" customWidth="1"/>
    <col min="1283" max="1283" width="8.7109375" style="174" customWidth="1"/>
    <col min="1284" max="1284" width="14.140625" style="174" customWidth="1"/>
    <col min="1285" max="1287" width="9.28515625" style="174" customWidth="1"/>
    <col min="1288" max="1288" width="2.140625" style="174" customWidth="1"/>
    <col min="1289" max="1289" width="16.28515625" style="174" customWidth="1"/>
    <col min="1290" max="1290" width="13.42578125" style="174" customWidth="1"/>
    <col min="1291" max="1291" width="6.42578125" style="174" customWidth="1"/>
    <col min="1292" max="1292" width="10.85546875" style="174" customWidth="1"/>
    <col min="1293" max="1293" width="21.7109375" style="174" customWidth="1"/>
    <col min="1294" max="1294" width="21.42578125" style="174" customWidth="1"/>
    <col min="1295" max="1295" width="11.42578125" style="174"/>
    <col min="1296" max="1296" width="20.28515625" style="174" customWidth="1"/>
    <col min="1297" max="1297" width="22.7109375" style="174" customWidth="1"/>
    <col min="1298" max="1298" width="21.7109375" style="174" customWidth="1"/>
    <col min="1299" max="1528" width="11.42578125" style="174"/>
    <col min="1529" max="1529" width="3.140625" style="174" customWidth="1"/>
    <col min="1530" max="1530" width="8.7109375" style="174" customWidth="1"/>
    <col min="1531" max="1531" width="16.42578125" style="174" customWidth="1"/>
    <col min="1532" max="1532" width="9.42578125" style="174" customWidth="1"/>
    <col min="1533" max="1533" width="9" style="174" customWidth="1"/>
    <col min="1534" max="1534" width="9.42578125" style="174" customWidth="1"/>
    <col min="1535" max="1535" width="9.140625" style="174" customWidth="1"/>
    <col min="1536" max="1536" width="13.42578125" style="174" customWidth="1"/>
    <col min="1537" max="1537" width="8.85546875" style="174" customWidth="1"/>
    <col min="1538" max="1538" width="9.28515625" style="174" customWidth="1"/>
    <col min="1539" max="1539" width="8.7109375" style="174" customWidth="1"/>
    <col min="1540" max="1540" width="14.140625" style="174" customWidth="1"/>
    <col min="1541" max="1543" width="9.28515625" style="174" customWidth="1"/>
    <col min="1544" max="1544" width="2.140625" style="174" customWidth="1"/>
    <col min="1545" max="1545" width="16.28515625" style="174" customWidth="1"/>
    <col min="1546" max="1546" width="13.42578125" style="174" customWidth="1"/>
    <col min="1547" max="1547" width="6.42578125" style="174" customWidth="1"/>
    <col min="1548" max="1548" width="10.85546875" style="174" customWidth="1"/>
    <col min="1549" max="1549" width="21.7109375" style="174" customWidth="1"/>
    <col min="1550" max="1550" width="21.42578125" style="174" customWidth="1"/>
    <col min="1551" max="1551" width="11.42578125" style="174"/>
    <col min="1552" max="1552" width="20.28515625" style="174" customWidth="1"/>
    <col min="1553" max="1553" width="22.7109375" style="174" customWidth="1"/>
    <col min="1554" max="1554" width="21.7109375" style="174" customWidth="1"/>
    <col min="1555" max="1784" width="11.42578125" style="174"/>
    <col min="1785" max="1785" width="3.140625" style="174" customWidth="1"/>
    <col min="1786" max="1786" width="8.7109375" style="174" customWidth="1"/>
    <col min="1787" max="1787" width="16.42578125" style="174" customWidth="1"/>
    <col min="1788" max="1788" width="9.42578125" style="174" customWidth="1"/>
    <col min="1789" max="1789" width="9" style="174" customWidth="1"/>
    <col min="1790" max="1790" width="9.42578125" style="174" customWidth="1"/>
    <col min="1791" max="1791" width="9.140625" style="174" customWidth="1"/>
    <col min="1792" max="1792" width="13.42578125" style="174" customWidth="1"/>
    <col min="1793" max="1793" width="8.85546875" style="174" customWidth="1"/>
    <col min="1794" max="1794" width="9.28515625" style="174" customWidth="1"/>
    <col min="1795" max="1795" width="8.7109375" style="174" customWidth="1"/>
    <col min="1796" max="1796" width="14.140625" style="174" customWidth="1"/>
    <col min="1797" max="1799" width="9.28515625" style="174" customWidth="1"/>
    <col min="1800" max="1800" width="2.140625" style="174" customWidth="1"/>
    <col min="1801" max="1801" width="16.28515625" style="174" customWidth="1"/>
    <col min="1802" max="1802" width="13.42578125" style="174" customWidth="1"/>
    <col min="1803" max="1803" width="6.42578125" style="174" customWidth="1"/>
    <col min="1804" max="1804" width="10.85546875" style="174" customWidth="1"/>
    <col min="1805" max="1805" width="21.7109375" style="174" customWidth="1"/>
    <col min="1806" max="1806" width="21.42578125" style="174" customWidth="1"/>
    <col min="1807" max="1807" width="11.42578125" style="174"/>
    <col min="1808" max="1808" width="20.28515625" style="174" customWidth="1"/>
    <col min="1809" max="1809" width="22.7109375" style="174" customWidth="1"/>
    <col min="1810" max="1810" width="21.7109375" style="174" customWidth="1"/>
    <col min="1811" max="2040" width="11.42578125" style="174"/>
    <col min="2041" max="2041" width="3.140625" style="174" customWidth="1"/>
    <col min="2042" max="2042" width="8.7109375" style="174" customWidth="1"/>
    <col min="2043" max="2043" width="16.42578125" style="174" customWidth="1"/>
    <col min="2044" max="2044" width="9.42578125" style="174" customWidth="1"/>
    <col min="2045" max="2045" width="9" style="174" customWidth="1"/>
    <col min="2046" max="2046" width="9.42578125" style="174" customWidth="1"/>
    <col min="2047" max="2047" width="9.140625" style="174" customWidth="1"/>
    <col min="2048" max="2048" width="13.42578125" style="174" customWidth="1"/>
    <col min="2049" max="2049" width="8.85546875" style="174" customWidth="1"/>
    <col min="2050" max="2050" width="9.28515625" style="174" customWidth="1"/>
    <col min="2051" max="2051" width="8.7109375" style="174" customWidth="1"/>
    <col min="2052" max="2052" width="14.140625" style="174" customWidth="1"/>
    <col min="2053" max="2055" width="9.28515625" style="174" customWidth="1"/>
    <col min="2056" max="2056" width="2.140625" style="174" customWidth="1"/>
    <col min="2057" max="2057" width="16.28515625" style="174" customWidth="1"/>
    <col min="2058" max="2058" width="13.42578125" style="174" customWidth="1"/>
    <col min="2059" max="2059" width="6.42578125" style="174" customWidth="1"/>
    <col min="2060" max="2060" width="10.85546875" style="174" customWidth="1"/>
    <col min="2061" max="2061" width="21.7109375" style="174" customWidth="1"/>
    <col min="2062" max="2062" width="21.42578125" style="174" customWidth="1"/>
    <col min="2063" max="2063" width="11.42578125" style="174"/>
    <col min="2064" max="2064" width="20.28515625" style="174" customWidth="1"/>
    <col min="2065" max="2065" width="22.7109375" style="174" customWidth="1"/>
    <col min="2066" max="2066" width="21.7109375" style="174" customWidth="1"/>
    <col min="2067" max="2296" width="11.42578125" style="174"/>
    <col min="2297" max="2297" width="3.140625" style="174" customWidth="1"/>
    <col min="2298" max="2298" width="8.7109375" style="174" customWidth="1"/>
    <col min="2299" max="2299" width="16.42578125" style="174" customWidth="1"/>
    <col min="2300" max="2300" width="9.42578125" style="174" customWidth="1"/>
    <col min="2301" max="2301" width="9" style="174" customWidth="1"/>
    <col min="2302" max="2302" width="9.42578125" style="174" customWidth="1"/>
    <col min="2303" max="2303" width="9.140625" style="174" customWidth="1"/>
    <col min="2304" max="2304" width="13.42578125" style="174" customWidth="1"/>
    <col min="2305" max="2305" width="8.85546875" style="174" customWidth="1"/>
    <col min="2306" max="2306" width="9.28515625" style="174" customWidth="1"/>
    <col min="2307" max="2307" width="8.7109375" style="174" customWidth="1"/>
    <col min="2308" max="2308" width="14.140625" style="174" customWidth="1"/>
    <col min="2309" max="2311" width="9.28515625" style="174" customWidth="1"/>
    <col min="2312" max="2312" width="2.140625" style="174" customWidth="1"/>
    <col min="2313" max="2313" width="16.28515625" style="174" customWidth="1"/>
    <col min="2314" max="2314" width="13.42578125" style="174" customWidth="1"/>
    <col min="2315" max="2315" width="6.42578125" style="174" customWidth="1"/>
    <col min="2316" max="2316" width="10.85546875" style="174" customWidth="1"/>
    <col min="2317" max="2317" width="21.7109375" style="174" customWidth="1"/>
    <col min="2318" max="2318" width="21.42578125" style="174" customWidth="1"/>
    <col min="2319" max="2319" width="11.42578125" style="174"/>
    <col min="2320" max="2320" width="20.28515625" style="174" customWidth="1"/>
    <col min="2321" max="2321" width="22.7109375" style="174" customWidth="1"/>
    <col min="2322" max="2322" width="21.7109375" style="174" customWidth="1"/>
    <col min="2323" max="2552" width="11.42578125" style="174"/>
    <col min="2553" max="2553" width="3.140625" style="174" customWidth="1"/>
    <col min="2554" max="2554" width="8.7109375" style="174" customWidth="1"/>
    <col min="2555" max="2555" width="16.42578125" style="174" customWidth="1"/>
    <col min="2556" max="2556" width="9.42578125" style="174" customWidth="1"/>
    <col min="2557" max="2557" width="9" style="174" customWidth="1"/>
    <col min="2558" max="2558" width="9.42578125" style="174" customWidth="1"/>
    <col min="2559" max="2559" width="9.140625" style="174" customWidth="1"/>
    <col min="2560" max="2560" width="13.42578125" style="174" customWidth="1"/>
    <col min="2561" max="2561" width="8.85546875" style="174" customWidth="1"/>
    <col min="2562" max="2562" width="9.28515625" style="174" customWidth="1"/>
    <col min="2563" max="2563" width="8.7109375" style="174" customWidth="1"/>
    <col min="2564" max="2564" width="14.140625" style="174" customWidth="1"/>
    <col min="2565" max="2567" width="9.28515625" style="174" customWidth="1"/>
    <col min="2568" max="2568" width="2.140625" style="174" customWidth="1"/>
    <col min="2569" max="2569" width="16.28515625" style="174" customWidth="1"/>
    <col min="2570" max="2570" width="13.42578125" style="174" customWidth="1"/>
    <col min="2571" max="2571" width="6.42578125" style="174" customWidth="1"/>
    <col min="2572" max="2572" width="10.85546875" style="174" customWidth="1"/>
    <col min="2573" max="2573" width="21.7109375" style="174" customWidth="1"/>
    <col min="2574" max="2574" width="21.42578125" style="174" customWidth="1"/>
    <col min="2575" max="2575" width="11.42578125" style="174"/>
    <col min="2576" max="2576" width="20.28515625" style="174" customWidth="1"/>
    <col min="2577" max="2577" width="22.7109375" style="174" customWidth="1"/>
    <col min="2578" max="2578" width="21.7109375" style="174" customWidth="1"/>
    <col min="2579" max="2808" width="11.42578125" style="174"/>
    <col min="2809" max="2809" width="3.140625" style="174" customWidth="1"/>
    <col min="2810" max="2810" width="8.7109375" style="174" customWidth="1"/>
    <col min="2811" max="2811" width="16.42578125" style="174" customWidth="1"/>
    <col min="2812" max="2812" width="9.42578125" style="174" customWidth="1"/>
    <col min="2813" max="2813" width="9" style="174" customWidth="1"/>
    <col min="2814" max="2814" width="9.42578125" style="174" customWidth="1"/>
    <col min="2815" max="2815" width="9.140625" style="174" customWidth="1"/>
    <col min="2816" max="2816" width="13.42578125" style="174" customWidth="1"/>
    <col min="2817" max="2817" width="8.85546875" style="174" customWidth="1"/>
    <col min="2818" max="2818" width="9.28515625" style="174" customWidth="1"/>
    <col min="2819" max="2819" width="8.7109375" style="174" customWidth="1"/>
    <col min="2820" max="2820" width="14.140625" style="174" customWidth="1"/>
    <col min="2821" max="2823" width="9.28515625" style="174" customWidth="1"/>
    <col min="2824" max="2824" width="2.140625" style="174" customWidth="1"/>
    <col min="2825" max="2825" width="16.28515625" style="174" customWidth="1"/>
    <col min="2826" max="2826" width="13.42578125" style="174" customWidth="1"/>
    <col min="2827" max="2827" width="6.42578125" style="174" customWidth="1"/>
    <col min="2828" max="2828" width="10.85546875" style="174" customWidth="1"/>
    <col min="2829" max="2829" width="21.7109375" style="174" customWidth="1"/>
    <col min="2830" max="2830" width="21.42578125" style="174" customWidth="1"/>
    <col min="2831" max="2831" width="11.42578125" style="174"/>
    <col min="2832" max="2832" width="20.28515625" style="174" customWidth="1"/>
    <col min="2833" max="2833" width="22.7109375" style="174" customWidth="1"/>
    <col min="2834" max="2834" width="21.7109375" style="174" customWidth="1"/>
    <col min="2835" max="3064" width="11.42578125" style="174"/>
    <col min="3065" max="3065" width="3.140625" style="174" customWidth="1"/>
    <col min="3066" max="3066" width="8.7109375" style="174" customWidth="1"/>
    <col min="3067" max="3067" width="16.42578125" style="174" customWidth="1"/>
    <col min="3068" max="3068" width="9.42578125" style="174" customWidth="1"/>
    <col min="3069" max="3069" width="9" style="174" customWidth="1"/>
    <col min="3070" max="3070" width="9.42578125" style="174" customWidth="1"/>
    <col min="3071" max="3071" width="9.140625" style="174" customWidth="1"/>
    <col min="3072" max="3072" width="13.42578125" style="174" customWidth="1"/>
    <col min="3073" max="3073" width="8.85546875" style="174" customWidth="1"/>
    <col min="3074" max="3074" width="9.28515625" style="174" customWidth="1"/>
    <col min="3075" max="3075" width="8.7109375" style="174" customWidth="1"/>
    <col min="3076" max="3076" width="14.140625" style="174" customWidth="1"/>
    <col min="3077" max="3079" width="9.28515625" style="174" customWidth="1"/>
    <col min="3080" max="3080" width="2.140625" style="174" customWidth="1"/>
    <col min="3081" max="3081" width="16.28515625" style="174" customWidth="1"/>
    <col min="3082" max="3082" width="13.42578125" style="174" customWidth="1"/>
    <col min="3083" max="3083" width="6.42578125" style="174" customWidth="1"/>
    <col min="3084" max="3084" width="10.85546875" style="174" customWidth="1"/>
    <col min="3085" max="3085" width="21.7109375" style="174" customWidth="1"/>
    <col min="3086" max="3086" width="21.42578125" style="174" customWidth="1"/>
    <col min="3087" max="3087" width="11.42578125" style="174"/>
    <col min="3088" max="3088" width="20.28515625" style="174" customWidth="1"/>
    <col min="3089" max="3089" width="22.7109375" style="174" customWidth="1"/>
    <col min="3090" max="3090" width="21.7109375" style="174" customWidth="1"/>
    <col min="3091" max="3320" width="11.42578125" style="174"/>
    <col min="3321" max="3321" width="3.140625" style="174" customWidth="1"/>
    <col min="3322" max="3322" width="8.7109375" style="174" customWidth="1"/>
    <col min="3323" max="3323" width="16.42578125" style="174" customWidth="1"/>
    <col min="3324" max="3324" width="9.42578125" style="174" customWidth="1"/>
    <col min="3325" max="3325" width="9" style="174" customWidth="1"/>
    <col min="3326" max="3326" width="9.42578125" style="174" customWidth="1"/>
    <col min="3327" max="3327" width="9.140625" style="174" customWidth="1"/>
    <col min="3328" max="3328" width="13.42578125" style="174" customWidth="1"/>
    <col min="3329" max="3329" width="8.85546875" style="174" customWidth="1"/>
    <col min="3330" max="3330" width="9.28515625" style="174" customWidth="1"/>
    <col min="3331" max="3331" width="8.7109375" style="174" customWidth="1"/>
    <col min="3332" max="3332" width="14.140625" style="174" customWidth="1"/>
    <col min="3333" max="3335" width="9.28515625" style="174" customWidth="1"/>
    <col min="3336" max="3336" width="2.140625" style="174" customWidth="1"/>
    <col min="3337" max="3337" width="16.28515625" style="174" customWidth="1"/>
    <col min="3338" max="3338" width="13.42578125" style="174" customWidth="1"/>
    <col min="3339" max="3339" width="6.42578125" style="174" customWidth="1"/>
    <col min="3340" max="3340" width="10.85546875" style="174" customWidth="1"/>
    <col min="3341" max="3341" width="21.7109375" style="174" customWidth="1"/>
    <col min="3342" max="3342" width="21.42578125" style="174" customWidth="1"/>
    <col min="3343" max="3343" width="11.42578125" style="174"/>
    <col min="3344" max="3344" width="20.28515625" style="174" customWidth="1"/>
    <col min="3345" max="3345" width="22.7109375" style="174" customWidth="1"/>
    <col min="3346" max="3346" width="21.7109375" style="174" customWidth="1"/>
    <col min="3347" max="3576" width="11.42578125" style="174"/>
    <col min="3577" max="3577" width="3.140625" style="174" customWidth="1"/>
    <col min="3578" max="3578" width="8.7109375" style="174" customWidth="1"/>
    <col min="3579" max="3579" width="16.42578125" style="174" customWidth="1"/>
    <col min="3580" max="3580" width="9.42578125" style="174" customWidth="1"/>
    <col min="3581" max="3581" width="9" style="174" customWidth="1"/>
    <col min="3582" max="3582" width="9.42578125" style="174" customWidth="1"/>
    <col min="3583" max="3583" width="9.140625" style="174" customWidth="1"/>
    <col min="3584" max="3584" width="13.42578125" style="174" customWidth="1"/>
    <col min="3585" max="3585" width="8.85546875" style="174" customWidth="1"/>
    <col min="3586" max="3586" width="9.28515625" style="174" customWidth="1"/>
    <col min="3587" max="3587" width="8.7109375" style="174" customWidth="1"/>
    <col min="3588" max="3588" width="14.140625" style="174" customWidth="1"/>
    <col min="3589" max="3591" width="9.28515625" style="174" customWidth="1"/>
    <col min="3592" max="3592" width="2.140625" style="174" customWidth="1"/>
    <col min="3593" max="3593" width="16.28515625" style="174" customWidth="1"/>
    <col min="3594" max="3594" width="13.42578125" style="174" customWidth="1"/>
    <col min="3595" max="3595" width="6.42578125" style="174" customWidth="1"/>
    <col min="3596" max="3596" width="10.85546875" style="174" customWidth="1"/>
    <col min="3597" max="3597" width="21.7109375" style="174" customWidth="1"/>
    <col min="3598" max="3598" width="21.42578125" style="174" customWidth="1"/>
    <col min="3599" max="3599" width="11.42578125" style="174"/>
    <col min="3600" max="3600" width="20.28515625" style="174" customWidth="1"/>
    <col min="3601" max="3601" width="22.7109375" style="174" customWidth="1"/>
    <col min="3602" max="3602" width="21.7109375" style="174" customWidth="1"/>
    <col min="3603" max="3832" width="11.42578125" style="174"/>
    <col min="3833" max="3833" width="3.140625" style="174" customWidth="1"/>
    <col min="3834" max="3834" width="8.7109375" style="174" customWidth="1"/>
    <col min="3835" max="3835" width="16.42578125" style="174" customWidth="1"/>
    <col min="3836" max="3836" width="9.42578125" style="174" customWidth="1"/>
    <col min="3837" max="3837" width="9" style="174" customWidth="1"/>
    <col min="3838" max="3838" width="9.42578125" style="174" customWidth="1"/>
    <col min="3839" max="3839" width="9.140625" style="174" customWidth="1"/>
    <col min="3840" max="3840" width="13.42578125" style="174" customWidth="1"/>
    <col min="3841" max="3841" width="8.85546875" style="174" customWidth="1"/>
    <col min="3842" max="3842" width="9.28515625" style="174" customWidth="1"/>
    <col min="3843" max="3843" width="8.7109375" style="174" customWidth="1"/>
    <col min="3844" max="3844" width="14.140625" style="174" customWidth="1"/>
    <col min="3845" max="3847" width="9.28515625" style="174" customWidth="1"/>
    <col min="3848" max="3848" width="2.140625" style="174" customWidth="1"/>
    <col min="3849" max="3849" width="16.28515625" style="174" customWidth="1"/>
    <col min="3850" max="3850" width="13.42578125" style="174" customWidth="1"/>
    <col min="3851" max="3851" width="6.42578125" style="174" customWidth="1"/>
    <col min="3852" max="3852" width="10.85546875" style="174" customWidth="1"/>
    <col min="3853" max="3853" width="21.7109375" style="174" customWidth="1"/>
    <col min="3854" max="3854" width="21.42578125" style="174" customWidth="1"/>
    <col min="3855" max="3855" width="11.42578125" style="174"/>
    <col min="3856" max="3856" width="20.28515625" style="174" customWidth="1"/>
    <col min="3857" max="3857" width="22.7109375" style="174" customWidth="1"/>
    <col min="3858" max="3858" width="21.7109375" style="174" customWidth="1"/>
    <col min="3859" max="4088" width="11.42578125" style="174"/>
    <col min="4089" max="4089" width="3.140625" style="174" customWidth="1"/>
    <col min="4090" max="4090" width="8.7109375" style="174" customWidth="1"/>
    <col min="4091" max="4091" width="16.42578125" style="174" customWidth="1"/>
    <col min="4092" max="4092" width="9.42578125" style="174" customWidth="1"/>
    <col min="4093" max="4093" width="9" style="174" customWidth="1"/>
    <col min="4094" max="4094" width="9.42578125" style="174" customWidth="1"/>
    <col min="4095" max="4095" width="9.140625" style="174" customWidth="1"/>
    <col min="4096" max="4096" width="13.42578125" style="174" customWidth="1"/>
    <col min="4097" max="4097" width="8.85546875" style="174" customWidth="1"/>
    <col min="4098" max="4098" width="9.28515625" style="174" customWidth="1"/>
    <col min="4099" max="4099" width="8.7109375" style="174" customWidth="1"/>
    <col min="4100" max="4100" width="14.140625" style="174" customWidth="1"/>
    <col min="4101" max="4103" width="9.28515625" style="174" customWidth="1"/>
    <col min="4104" max="4104" width="2.140625" style="174" customWidth="1"/>
    <col min="4105" max="4105" width="16.28515625" style="174" customWidth="1"/>
    <col min="4106" max="4106" width="13.42578125" style="174" customWidth="1"/>
    <col min="4107" max="4107" width="6.42578125" style="174" customWidth="1"/>
    <col min="4108" max="4108" width="10.85546875" style="174" customWidth="1"/>
    <col min="4109" max="4109" width="21.7109375" style="174" customWidth="1"/>
    <col min="4110" max="4110" width="21.42578125" style="174" customWidth="1"/>
    <col min="4111" max="4111" width="11.42578125" style="174"/>
    <col min="4112" max="4112" width="20.28515625" style="174" customWidth="1"/>
    <col min="4113" max="4113" width="22.7109375" style="174" customWidth="1"/>
    <col min="4114" max="4114" width="21.7109375" style="174" customWidth="1"/>
    <col min="4115" max="4344" width="11.42578125" style="174"/>
    <col min="4345" max="4345" width="3.140625" style="174" customWidth="1"/>
    <col min="4346" max="4346" width="8.7109375" style="174" customWidth="1"/>
    <col min="4347" max="4347" width="16.42578125" style="174" customWidth="1"/>
    <col min="4348" max="4348" width="9.42578125" style="174" customWidth="1"/>
    <col min="4349" max="4349" width="9" style="174" customWidth="1"/>
    <col min="4350" max="4350" width="9.42578125" style="174" customWidth="1"/>
    <col min="4351" max="4351" width="9.140625" style="174" customWidth="1"/>
    <col min="4352" max="4352" width="13.42578125" style="174" customWidth="1"/>
    <col min="4353" max="4353" width="8.85546875" style="174" customWidth="1"/>
    <col min="4354" max="4354" width="9.28515625" style="174" customWidth="1"/>
    <col min="4355" max="4355" width="8.7109375" style="174" customWidth="1"/>
    <col min="4356" max="4356" width="14.140625" style="174" customWidth="1"/>
    <col min="4357" max="4359" width="9.28515625" style="174" customWidth="1"/>
    <col min="4360" max="4360" width="2.140625" style="174" customWidth="1"/>
    <col min="4361" max="4361" width="16.28515625" style="174" customWidth="1"/>
    <col min="4362" max="4362" width="13.42578125" style="174" customWidth="1"/>
    <col min="4363" max="4363" width="6.42578125" style="174" customWidth="1"/>
    <col min="4364" max="4364" width="10.85546875" style="174" customWidth="1"/>
    <col min="4365" max="4365" width="21.7109375" style="174" customWidth="1"/>
    <col min="4366" max="4366" width="21.42578125" style="174" customWidth="1"/>
    <col min="4367" max="4367" width="11.42578125" style="174"/>
    <col min="4368" max="4368" width="20.28515625" style="174" customWidth="1"/>
    <col min="4369" max="4369" width="22.7109375" style="174" customWidth="1"/>
    <col min="4370" max="4370" width="21.7109375" style="174" customWidth="1"/>
    <col min="4371" max="4600" width="11.42578125" style="174"/>
    <col min="4601" max="4601" width="3.140625" style="174" customWidth="1"/>
    <col min="4602" max="4602" width="8.7109375" style="174" customWidth="1"/>
    <col min="4603" max="4603" width="16.42578125" style="174" customWidth="1"/>
    <col min="4604" max="4604" width="9.42578125" style="174" customWidth="1"/>
    <col min="4605" max="4605" width="9" style="174" customWidth="1"/>
    <col min="4606" max="4606" width="9.42578125" style="174" customWidth="1"/>
    <col min="4607" max="4607" width="9.140625" style="174" customWidth="1"/>
    <col min="4608" max="4608" width="13.42578125" style="174" customWidth="1"/>
    <col min="4609" max="4609" width="8.85546875" style="174" customWidth="1"/>
    <col min="4610" max="4610" width="9.28515625" style="174" customWidth="1"/>
    <col min="4611" max="4611" width="8.7109375" style="174" customWidth="1"/>
    <col min="4612" max="4612" width="14.140625" style="174" customWidth="1"/>
    <col min="4613" max="4615" width="9.28515625" style="174" customWidth="1"/>
    <col min="4616" max="4616" width="2.140625" style="174" customWidth="1"/>
    <col min="4617" max="4617" width="16.28515625" style="174" customWidth="1"/>
    <col min="4618" max="4618" width="13.42578125" style="174" customWidth="1"/>
    <col min="4619" max="4619" width="6.42578125" style="174" customWidth="1"/>
    <col min="4620" max="4620" width="10.85546875" style="174" customWidth="1"/>
    <col min="4621" max="4621" width="21.7109375" style="174" customWidth="1"/>
    <col min="4622" max="4622" width="21.42578125" style="174" customWidth="1"/>
    <col min="4623" max="4623" width="11.42578125" style="174"/>
    <col min="4624" max="4624" width="20.28515625" style="174" customWidth="1"/>
    <col min="4625" max="4625" width="22.7109375" style="174" customWidth="1"/>
    <col min="4626" max="4626" width="21.7109375" style="174" customWidth="1"/>
    <col min="4627" max="4856" width="11.42578125" style="174"/>
    <col min="4857" max="4857" width="3.140625" style="174" customWidth="1"/>
    <col min="4858" max="4858" width="8.7109375" style="174" customWidth="1"/>
    <col min="4859" max="4859" width="16.42578125" style="174" customWidth="1"/>
    <col min="4860" max="4860" width="9.42578125" style="174" customWidth="1"/>
    <col min="4861" max="4861" width="9" style="174" customWidth="1"/>
    <col min="4862" max="4862" width="9.42578125" style="174" customWidth="1"/>
    <col min="4863" max="4863" width="9.140625" style="174" customWidth="1"/>
    <col min="4864" max="4864" width="13.42578125" style="174" customWidth="1"/>
    <col min="4865" max="4865" width="8.85546875" style="174" customWidth="1"/>
    <col min="4866" max="4866" width="9.28515625" style="174" customWidth="1"/>
    <col min="4867" max="4867" width="8.7109375" style="174" customWidth="1"/>
    <col min="4868" max="4868" width="14.140625" style="174" customWidth="1"/>
    <col min="4869" max="4871" width="9.28515625" style="174" customWidth="1"/>
    <col min="4872" max="4872" width="2.140625" style="174" customWidth="1"/>
    <col min="4873" max="4873" width="16.28515625" style="174" customWidth="1"/>
    <col min="4874" max="4874" width="13.42578125" style="174" customWidth="1"/>
    <col min="4875" max="4875" width="6.42578125" style="174" customWidth="1"/>
    <col min="4876" max="4876" width="10.85546875" style="174" customWidth="1"/>
    <col min="4877" max="4877" width="21.7109375" style="174" customWidth="1"/>
    <col min="4878" max="4878" width="21.42578125" style="174" customWidth="1"/>
    <col min="4879" max="4879" width="11.42578125" style="174"/>
    <col min="4880" max="4880" width="20.28515625" style="174" customWidth="1"/>
    <col min="4881" max="4881" width="22.7109375" style="174" customWidth="1"/>
    <col min="4882" max="4882" width="21.7109375" style="174" customWidth="1"/>
    <col min="4883" max="5112" width="11.42578125" style="174"/>
    <col min="5113" max="5113" width="3.140625" style="174" customWidth="1"/>
    <col min="5114" max="5114" width="8.7109375" style="174" customWidth="1"/>
    <col min="5115" max="5115" width="16.42578125" style="174" customWidth="1"/>
    <col min="5116" max="5116" width="9.42578125" style="174" customWidth="1"/>
    <col min="5117" max="5117" width="9" style="174" customWidth="1"/>
    <col min="5118" max="5118" width="9.42578125" style="174" customWidth="1"/>
    <col min="5119" max="5119" width="9.140625" style="174" customWidth="1"/>
    <col min="5120" max="5120" width="13.42578125" style="174" customWidth="1"/>
    <col min="5121" max="5121" width="8.85546875" style="174" customWidth="1"/>
    <col min="5122" max="5122" width="9.28515625" style="174" customWidth="1"/>
    <col min="5123" max="5123" width="8.7109375" style="174" customWidth="1"/>
    <col min="5124" max="5124" width="14.140625" style="174" customWidth="1"/>
    <col min="5125" max="5127" width="9.28515625" style="174" customWidth="1"/>
    <col min="5128" max="5128" width="2.140625" style="174" customWidth="1"/>
    <col min="5129" max="5129" width="16.28515625" style="174" customWidth="1"/>
    <col min="5130" max="5130" width="13.42578125" style="174" customWidth="1"/>
    <col min="5131" max="5131" width="6.42578125" style="174" customWidth="1"/>
    <col min="5132" max="5132" width="10.85546875" style="174" customWidth="1"/>
    <col min="5133" max="5133" width="21.7109375" style="174" customWidth="1"/>
    <col min="5134" max="5134" width="21.42578125" style="174" customWidth="1"/>
    <col min="5135" max="5135" width="11.42578125" style="174"/>
    <col min="5136" max="5136" width="20.28515625" style="174" customWidth="1"/>
    <col min="5137" max="5137" width="22.7109375" style="174" customWidth="1"/>
    <col min="5138" max="5138" width="21.7109375" style="174" customWidth="1"/>
    <col min="5139" max="5368" width="11.42578125" style="174"/>
    <col min="5369" max="5369" width="3.140625" style="174" customWidth="1"/>
    <col min="5370" max="5370" width="8.7109375" style="174" customWidth="1"/>
    <col min="5371" max="5371" width="16.42578125" style="174" customWidth="1"/>
    <col min="5372" max="5372" width="9.42578125" style="174" customWidth="1"/>
    <col min="5373" max="5373" width="9" style="174" customWidth="1"/>
    <col min="5374" max="5374" width="9.42578125" style="174" customWidth="1"/>
    <col min="5375" max="5375" width="9.140625" style="174" customWidth="1"/>
    <col min="5376" max="5376" width="13.42578125" style="174" customWidth="1"/>
    <col min="5377" max="5377" width="8.85546875" style="174" customWidth="1"/>
    <col min="5378" max="5378" width="9.28515625" style="174" customWidth="1"/>
    <col min="5379" max="5379" width="8.7109375" style="174" customWidth="1"/>
    <col min="5380" max="5380" width="14.140625" style="174" customWidth="1"/>
    <col min="5381" max="5383" width="9.28515625" style="174" customWidth="1"/>
    <col min="5384" max="5384" width="2.140625" style="174" customWidth="1"/>
    <col min="5385" max="5385" width="16.28515625" style="174" customWidth="1"/>
    <col min="5386" max="5386" width="13.42578125" style="174" customWidth="1"/>
    <col min="5387" max="5387" width="6.42578125" style="174" customWidth="1"/>
    <col min="5388" max="5388" width="10.85546875" style="174" customWidth="1"/>
    <col min="5389" max="5389" width="21.7109375" style="174" customWidth="1"/>
    <col min="5390" max="5390" width="21.42578125" style="174" customWidth="1"/>
    <col min="5391" max="5391" width="11.42578125" style="174"/>
    <col min="5392" max="5392" width="20.28515625" style="174" customWidth="1"/>
    <col min="5393" max="5393" width="22.7109375" style="174" customWidth="1"/>
    <col min="5394" max="5394" width="21.7109375" style="174" customWidth="1"/>
    <col min="5395" max="5624" width="11.42578125" style="174"/>
    <col min="5625" max="5625" width="3.140625" style="174" customWidth="1"/>
    <col min="5626" max="5626" width="8.7109375" style="174" customWidth="1"/>
    <col min="5627" max="5627" width="16.42578125" style="174" customWidth="1"/>
    <col min="5628" max="5628" width="9.42578125" style="174" customWidth="1"/>
    <col min="5629" max="5629" width="9" style="174" customWidth="1"/>
    <col min="5630" max="5630" width="9.42578125" style="174" customWidth="1"/>
    <col min="5631" max="5631" width="9.140625" style="174" customWidth="1"/>
    <col min="5632" max="5632" width="13.42578125" style="174" customWidth="1"/>
    <col min="5633" max="5633" width="8.85546875" style="174" customWidth="1"/>
    <col min="5634" max="5634" width="9.28515625" style="174" customWidth="1"/>
    <col min="5635" max="5635" width="8.7109375" style="174" customWidth="1"/>
    <col min="5636" max="5636" width="14.140625" style="174" customWidth="1"/>
    <col min="5637" max="5639" width="9.28515625" style="174" customWidth="1"/>
    <col min="5640" max="5640" width="2.140625" style="174" customWidth="1"/>
    <col min="5641" max="5641" width="16.28515625" style="174" customWidth="1"/>
    <col min="5642" max="5642" width="13.42578125" style="174" customWidth="1"/>
    <col min="5643" max="5643" width="6.42578125" style="174" customWidth="1"/>
    <col min="5644" max="5644" width="10.85546875" style="174" customWidth="1"/>
    <col min="5645" max="5645" width="21.7109375" style="174" customWidth="1"/>
    <col min="5646" max="5646" width="21.42578125" style="174" customWidth="1"/>
    <col min="5647" max="5647" width="11.42578125" style="174"/>
    <col min="5648" max="5648" width="20.28515625" style="174" customWidth="1"/>
    <col min="5649" max="5649" width="22.7109375" style="174" customWidth="1"/>
    <col min="5650" max="5650" width="21.7109375" style="174" customWidth="1"/>
    <col min="5651" max="5880" width="11.42578125" style="174"/>
    <col min="5881" max="5881" width="3.140625" style="174" customWidth="1"/>
    <col min="5882" max="5882" width="8.7109375" style="174" customWidth="1"/>
    <col min="5883" max="5883" width="16.42578125" style="174" customWidth="1"/>
    <col min="5884" max="5884" width="9.42578125" style="174" customWidth="1"/>
    <col min="5885" max="5885" width="9" style="174" customWidth="1"/>
    <col min="5886" max="5886" width="9.42578125" style="174" customWidth="1"/>
    <col min="5887" max="5887" width="9.140625" style="174" customWidth="1"/>
    <col min="5888" max="5888" width="13.42578125" style="174" customWidth="1"/>
    <col min="5889" max="5889" width="8.85546875" style="174" customWidth="1"/>
    <col min="5890" max="5890" width="9.28515625" style="174" customWidth="1"/>
    <col min="5891" max="5891" width="8.7109375" style="174" customWidth="1"/>
    <col min="5892" max="5892" width="14.140625" style="174" customWidth="1"/>
    <col min="5893" max="5895" width="9.28515625" style="174" customWidth="1"/>
    <col min="5896" max="5896" width="2.140625" style="174" customWidth="1"/>
    <col min="5897" max="5897" width="16.28515625" style="174" customWidth="1"/>
    <col min="5898" max="5898" width="13.42578125" style="174" customWidth="1"/>
    <col min="5899" max="5899" width="6.42578125" style="174" customWidth="1"/>
    <col min="5900" max="5900" width="10.85546875" style="174" customWidth="1"/>
    <col min="5901" max="5901" width="21.7109375" style="174" customWidth="1"/>
    <col min="5902" max="5902" width="21.42578125" style="174" customWidth="1"/>
    <col min="5903" max="5903" width="11.42578125" style="174"/>
    <col min="5904" max="5904" width="20.28515625" style="174" customWidth="1"/>
    <col min="5905" max="5905" width="22.7109375" style="174" customWidth="1"/>
    <col min="5906" max="5906" width="21.7109375" style="174" customWidth="1"/>
    <col min="5907" max="6136" width="11.42578125" style="174"/>
    <col min="6137" max="6137" width="3.140625" style="174" customWidth="1"/>
    <col min="6138" max="6138" width="8.7109375" style="174" customWidth="1"/>
    <col min="6139" max="6139" width="16.42578125" style="174" customWidth="1"/>
    <col min="6140" max="6140" width="9.42578125" style="174" customWidth="1"/>
    <col min="6141" max="6141" width="9" style="174" customWidth="1"/>
    <col min="6142" max="6142" width="9.42578125" style="174" customWidth="1"/>
    <col min="6143" max="6143" width="9.140625" style="174" customWidth="1"/>
    <col min="6144" max="6144" width="13.42578125" style="174" customWidth="1"/>
    <col min="6145" max="6145" width="8.85546875" style="174" customWidth="1"/>
    <col min="6146" max="6146" width="9.28515625" style="174" customWidth="1"/>
    <col min="6147" max="6147" width="8.7109375" style="174" customWidth="1"/>
    <col min="6148" max="6148" width="14.140625" style="174" customWidth="1"/>
    <col min="6149" max="6151" width="9.28515625" style="174" customWidth="1"/>
    <col min="6152" max="6152" width="2.140625" style="174" customWidth="1"/>
    <col min="6153" max="6153" width="16.28515625" style="174" customWidth="1"/>
    <col min="6154" max="6154" width="13.42578125" style="174" customWidth="1"/>
    <col min="6155" max="6155" width="6.42578125" style="174" customWidth="1"/>
    <col min="6156" max="6156" width="10.85546875" style="174" customWidth="1"/>
    <col min="6157" max="6157" width="21.7109375" style="174" customWidth="1"/>
    <col min="6158" max="6158" width="21.42578125" style="174" customWidth="1"/>
    <col min="6159" max="6159" width="11.42578125" style="174"/>
    <col min="6160" max="6160" width="20.28515625" style="174" customWidth="1"/>
    <col min="6161" max="6161" width="22.7109375" style="174" customWidth="1"/>
    <col min="6162" max="6162" width="21.7109375" style="174" customWidth="1"/>
    <col min="6163" max="6392" width="11.42578125" style="174"/>
    <col min="6393" max="6393" width="3.140625" style="174" customWidth="1"/>
    <col min="6394" max="6394" width="8.7109375" style="174" customWidth="1"/>
    <col min="6395" max="6395" width="16.42578125" style="174" customWidth="1"/>
    <col min="6396" max="6396" width="9.42578125" style="174" customWidth="1"/>
    <col min="6397" max="6397" width="9" style="174" customWidth="1"/>
    <col min="6398" max="6398" width="9.42578125" style="174" customWidth="1"/>
    <col min="6399" max="6399" width="9.140625" style="174" customWidth="1"/>
    <col min="6400" max="6400" width="13.42578125" style="174" customWidth="1"/>
    <col min="6401" max="6401" width="8.85546875" style="174" customWidth="1"/>
    <col min="6402" max="6402" width="9.28515625" style="174" customWidth="1"/>
    <col min="6403" max="6403" width="8.7109375" style="174" customWidth="1"/>
    <col min="6404" max="6404" width="14.140625" style="174" customWidth="1"/>
    <col min="6405" max="6407" width="9.28515625" style="174" customWidth="1"/>
    <col min="6408" max="6408" width="2.140625" style="174" customWidth="1"/>
    <col min="6409" max="6409" width="16.28515625" style="174" customWidth="1"/>
    <col min="6410" max="6410" width="13.42578125" style="174" customWidth="1"/>
    <col min="6411" max="6411" width="6.42578125" style="174" customWidth="1"/>
    <col min="6412" max="6412" width="10.85546875" style="174" customWidth="1"/>
    <col min="6413" max="6413" width="21.7109375" style="174" customWidth="1"/>
    <col min="6414" max="6414" width="21.42578125" style="174" customWidth="1"/>
    <col min="6415" max="6415" width="11.42578125" style="174"/>
    <col min="6416" max="6416" width="20.28515625" style="174" customWidth="1"/>
    <col min="6417" max="6417" width="22.7109375" style="174" customWidth="1"/>
    <col min="6418" max="6418" width="21.7109375" style="174" customWidth="1"/>
    <col min="6419" max="6648" width="11.42578125" style="174"/>
    <col min="6649" max="6649" width="3.140625" style="174" customWidth="1"/>
    <col min="6650" max="6650" width="8.7109375" style="174" customWidth="1"/>
    <col min="6651" max="6651" width="16.42578125" style="174" customWidth="1"/>
    <col min="6652" max="6652" width="9.42578125" style="174" customWidth="1"/>
    <col min="6653" max="6653" width="9" style="174" customWidth="1"/>
    <col min="6654" max="6654" width="9.42578125" style="174" customWidth="1"/>
    <col min="6655" max="6655" width="9.140625" style="174" customWidth="1"/>
    <col min="6656" max="6656" width="13.42578125" style="174" customWidth="1"/>
    <col min="6657" max="6657" width="8.85546875" style="174" customWidth="1"/>
    <col min="6658" max="6658" width="9.28515625" style="174" customWidth="1"/>
    <col min="6659" max="6659" width="8.7109375" style="174" customWidth="1"/>
    <col min="6660" max="6660" width="14.140625" style="174" customWidth="1"/>
    <col min="6661" max="6663" width="9.28515625" style="174" customWidth="1"/>
    <col min="6664" max="6664" width="2.140625" style="174" customWidth="1"/>
    <col min="6665" max="6665" width="16.28515625" style="174" customWidth="1"/>
    <col min="6666" max="6666" width="13.42578125" style="174" customWidth="1"/>
    <col min="6667" max="6667" width="6.42578125" style="174" customWidth="1"/>
    <col min="6668" max="6668" width="10.85546875" style="174" customWidth="1"/>
    <col min="6669" max="6669" width="21.7109375" style="174" customWidth="1"/>
    <col min="6670" max="6670" width="21.42578125" style="174" customWidth="1"/>
    <col min="6671" max="6671" width="11.42578125" style="174"/>
    <col min="6672" max="6672" width="20.28515625" style="174" customWidth="1"/>
    <col min="6673" max="6673" width="22.7109375" style="174" customWidth="1"/>
    <col min="6674" max="6674" width="21.7109375" style="174" customWidth="1"/>
    <col min="6675" max="6904" width="11.42578125" style="174"/>
    <col min="6905" max="6905" width="3.140625" style="174" customWidth="1"/>
    <col min="6906" max="6906" width="8.7109375" style="174" customWidth="1"/>
    <col min="6907" max="6907" width="16.42578125" style="174" customWidth="1"/>
    <col min="6908" max="6908" width="9.42578125" style="174" customWidth="1"/>
    <col min="6909" max="6909" width="9" style="174" customWidth="1"/>
    <col min="6910" max="6910" width="9.42578125" style="174" customWidth="1"/>
    <col min="6911" max="6911" width="9.140625" style="174" customWidth="1"/>
    <col min="6912" max="6912" width="13.42578125" style="174" customWidth="1"/>
    <col min="6913" max="6913" width="8.85546875" style="174" customWidth="1"/>
    <col min="6914" max="6914" width="9.28515625" style="174" customWidth="1"/>
    <col min="6915" max="6915" width="8.7109375" style="174" customWidth="1"/>
    <col min="6916" max="6916" width="14.140625" style="174" customWidth="1"/>
    <col min="6917" max="6919" width="9.28515625" style="174" customWidth="1"/>
    <col min="6920" max="6920" width="2.140625" style="174" customWidth="1"/>
    <col min="6921" max="6921" width="16.28515625" style="174" customWidth="1"/>
    <col min="6922" max="6922" width="13.42578125" style="174" customWidth="1"/>
    <col min="6923" max="6923" width="6.42578125" style="174" customWidth="1"/>
    <col min="6924" max="6924" width="10.85546875" style="174" customWidth="1"/>
    <col min="6925" max="6925" width="21.7109375" style="174" customWidth="1"/>
    <col min="6926" max="6926" width="21.42578125" style="174" customWidth="1"/>
    <col min="6927" max="6927" width="11.42578125" style="174"/>
    <col min="6928" max="6928" width="20.28515625" style="174" customWidth="1"/>
    <col min="6929" max="6929" width="22.7109375" style="174" customWidth="1"/>
    <col min="6930" max="6930" width="21.7109375" style="174" customWidth="1"/>
    <col min="6931" max="7160" width="11.42578125" style="174"/>
    <col min="7161" max="7161" width="3.140625" style="174" customWidth="1"/>
    <col min="7162" max="7162" width="8.7109375" style="174" customWidth="1"/>
    <col min="7163" max="7163" width="16.42578125" style="174" customWidth="1"/>
    <col min="7164" max="7164" width="9.42578125" style="174" customWidth="1"/>
    <col min="7165" max="7165" width="9" style="174" customWidth="1"/>
    <col min="7166" max="7166" width="9.42578125" style="174" customWidth="1"/>
    <col min="7167" max="7167" width="9.140625" style="174" customWidth="1"/>
    <col min="7168" max="7168" width="13.42578125" style="174" customWidth="1"/>
    <col min="7169" max="7169" width="8.85546875" style="174" customWidth="1"/>
    <col min="7170" max="7170" width="9.28515625" style="174" customWidth="1"/>
    <col min="7171" max="7171" width="8.7109375" style="174" customWidth="1"/>
    <col min="7172" max="7172" width="14.140625" style="174" customWidth="1"/>
    <col min="7173" max="7175" width="9.28515625" style="174" customWidth="1"/>
    <col min="7176" max="7176" width="2.140625" style="174" customWidth="1"/>
    <col min="7177" max="7177" width="16.28515625" style="174" customWidth="1"/>
    <col min="7178" max="7178" width="13.42578125" style="174" customWidth="1"/>
    <col min="7179" max="7179" width="6.42578125" style="174" customWidth="1"/>
    <col min="7180" max="7180" width="10.85546875" style="174" customWidth="1"/>
    <col min="7181" max="7181" width="21.7109375" style="174" customWidth="1"/>
    <col min="7182" max="7182" width="21.42578125" style="174" customWidth="1"/>
    <col min="7183" max="7183" width="11.42578125" style="174"/>
    <col min="7184" max="7184" width="20.28515625" style="174" customWidth="1"/>
    <col min="7185" max="7185" width="22.7109375" style="174" customWidth="1"/>
    <col min="7186" max="7186" width="21.7109375" style="174" customWidth="1"/>
    <col min="7187" max="7416" width="11.42578125" style="174"/>
    <col min="7417" max="7417" width="3.140625" style="174" customWidth="1"/>
    <col min="7418" max="7418" width="8.7109375" style="174" customWidth="1"/>
    <col min="7419" max="7419" width="16.42578125" style="174" customWidth="1"/>
    <col min="7420" max="7420" width="9.42578125" style="174" customWidth="1"/>
    <col min="7421" max="7421" width="9" style="174" customWidth="1"/>
    <col min="7422" max="7422" width="9.42578125" style="174" customWidth="1"/>
    <col min="7423" max="7423" width="9.140625" style="174" customWidth="1"/>
    <col min="7424" max="7424" width="13.42578125" style="174" customWidth="1"/>
    <col min="7425" max="7425" width="8.85546875" style="174" customWidth="1"/>
    <col min="7426" max="7426" width="9.28515625" style="174" customWidth="1"/>
    <col min="7427" max="7427" width="8.7109375" style="174" customWidth="1"/>
    <col min="7428" max="7428" width="14.140625" style="174" customWidth="1"/>
    <col min="7429" max="7431" width="9.28515625" style="174" customWidth="1"/>
    <col min="7432" max="7432" width="2.140625" style="174" customWidth="1"/>
    <col min="7433" max="7433" width="16.28515625" style="174" customWidth="1"/>
    <col min="7434" max="7434" width="13.42578125" style="174" customWidth="1"/>
    <col min="7435" max="7435" width="6.42578125" style="174" customWidth="1"/>
    <col min="7436" max="7436" width="10.85546875" style="174" customWidth="1"/>
    <col min="7437" max="7437" width="21.7109375" style="174" customWidth="1"/>
    <col min="7438" max="7438" width="21.42578125" style="174" customWidth="1"/>
    <col min="7439" max="7439" width="11.42578125" style="174"/>
    <col min="7440" max="7440" width="20.28515625" style="174" customWidth="1"/>
    <col min="7441" max="7441" width="22.7109375" style="174" customWidth="1"/>
    <col min="7442" max="7442" width="21.7109375" style="174" customWidth="1"/>
    <col min="7443" max="7672" width="11.42578125" style="174"/>
    <col min="7673" max="7673" width="3.140625" style="174" customWidth="1"/>
    <col min="7674" max="7674" width="8.7109375" style="174" customWidth="1"/>
    <col min="7675" max="7675" width="16.42578125" style="174" customWidth="1"/>
    <col min="7676" max="7676" width="9.42578125" style="174" customWidth="1"/>
    <col min="7677" max="7677" width="9" style="174" customWidth="1"/>
    <col min="7678" max="7678" width="9.42578125" style="174" customWidth="1"/>
    <col min="7679" max="7679" width="9.140625" style="174" customWidth="1"/>
    <col min="7680" max="7680" width="13.42578125" style="174" customWidth="1"/>
    <col min="7681" max="7681" width="8.85546875" style="174" customWidth="1"/>
    <col min="7682" max="7682" width="9.28515625" style="174" customWidth="1"/>
    <col min="7683" max="7683" width="8.7109375" style="174" customWidth="1"/>
    <col min="7684" max="7684" width="14.140625" style="174" customWidth="1"/>
    <col min="7685" max="7687" width="9.28515625" style="174" customWidth="1"/>
    <col min="7688" max="7688" width="2.140625" style="174" customWidth="1"/>
    <col min="7689" max="7689" width="16.28515625" style="174" customWidth="1"/>
    <col min="7690" max="7690" width="13.42578125" style="174" customWidth="1"/>
    <col min="7691" max="7691" width="6.42578125" style="174" customWidth="1"/>
    <col min="7692" max="7692" width="10.85546875" style="174" customWidth="1"/>
    <col min="7693" max="7693" width="21.7109375" style="174" customWidth="1"/>
    <col min="7694" max="7694" width="21.42578125" style="174" customWidth="1"/>
    <col min="7695" max="7695" width="11.42578125" style="174"/>
    <col min="7696" max="7696" width="20.28515625" style="174" customWidth="1"/>
    <col min="7697" max="7697" width="22.7109375" style="174" customWidth="1"/>
    <col min="7698" max="7698" width="21.7109375" style="174" customWidth="1"/>
    <col min="7699" max="7928" width="11.42578125" style="174"/>
    <col min="7929" max="7929" width="3.140625" style="174" customWidth="1"/>
    <col min="7930" max="7930" width="8.7109375" style="174" customWidth="1"/>
    <col min="7931" max="7931" width="16.42578125" style="174" customWidth="1"/>
    <col min="7932" max="7932" width="9.42578125" style="174" customWidth="1"/>
    <col min="7933" max="7933" width="9" style="174" customWidth="1"/>
    <col min="7934" max="7934" width="9.42578125" style="174" customWidth="1"/>
    <col min="7935" max="7935" width="9.140625" style="174" customWidth="1"/>
    <col min="7936" max="7936" width="13.42578125" style="174" customWidth="1"/>
    <col min="7937" max="7937" width="8.85546875" style="174" customWidth="1"/>
    <col min="7938" max="7938" width="9.28515625" style="174" customWidth="1"/>
    <col min="7939" max="7939" width="8.7109375" style="174" customWidth="1"/>
    <col min="7940" max="7940" width="14.140625" style="174" customWidth="1"/>
    <col min="7941" max="7943" width="9.28515625" style="174" customWidth="1"/>
    <col min="7944" max="7944" width="2.140625" style="174" customWidth="1"/>
    <col min="7945" max="7945" width="16.28515625" style="174" customWidth="1"/>
    <col min="7946" max="7946" width="13.42578125" style="174" customWidth="1"/>
    <col min="7947" max="7947" width="6.42578125" style="174" customWidth="1"/>
    <col min="7948" max="7948" width="10.85546875" style="174" customWidth="1"/>
    <col min="7949" max="7949" width="21.7109375" style="174" customWidth="1"/>
    <col min="7950" max="7950" width="21.42578125" style="174" customWidth="1"/>
    <col min="7951" max="7951" width="11.42578125" style="174"/>
    <col min="7952" max="7952" width="20.28515625" style="174" customWidth="1"/>
    <col min="7953" max="7953" width="22.7109375" style="174" customWidth="1"/>
    <col min="7954" max="7954" width="21.7109375" style="174" customWidth="1"/>
    <col min="7955" max="8184" width="11.42578125" style="174"/>
    <col min="8185" max="8185" width="3.140625" style="174" customWidth="1"/>
    <col min="8186" max="8186" width="8.7109375" style="174" customWidth="1"/>
    <col min="8187" max="8187" width="16.42578125" style="174" customWidth="1"/>
    <col min="8188" max="8188" width="9.42578125" style="174" customWidth="1"/>
    <col min="8189" max="8189" width="9" style="174" customWidth="1"/>
    <col min="8190" max="8190" width="9.42578125" style="174" customWidth="1"/>
    <col min="8191" max="8191" width="9.140625" style="174" customWidth="1"/>
    <col min="8192" max="8192" width="13.42578125" style="174" customWidth="1"/>
    <col min="8193" max="8193" width="8.85546875" style="174" customWidth="1"/>
    <col min="8194" max="8194" width="9.28515625" style="174" customWidth="1"/>
    <col min="8195" max="8195" width="8.7109375" style="174" customWidth="1"/>
    <col min="8196" max="8196" width="14.140625" style="174" customWidth="1"/>
    <col min="8197" max="8199" width="9.28515625" style="174" customWidth="1"/>
    <col min="8200" max="8200" width="2.140625" style="174" customWidth="1"/>
    <col min="8201" max="8201" width="16.28515625" style="174" customWidth="1"/>
    <col min="8202" max="8202" width="13.42578125" style="174" customWidth="1"/>
    <col min="8203" max="8203" width="6.42578125" style="174" customWidth="1"/>
    <col min="8204" max="8204" width="10.85546875" style="174" customWidth="1"/>
    <col min="8205" max="8205" width="21.7109375" style="174" customWidth="1"/>
    <col min="8206" max="8206" width="21.42578125" style="174" customWidth="1"/>
    <col min="8207" max="8207" width="11.42578125" style="174"/>
    <col min="8208" max="8208" width="20.28515625" style="174" customWidth="1"/>
    <col min="8209" max="8209" width="22.7109375" style="174" customWidth="1"/>
    <col min="8210" max="8210" width="21.7109375" style="174" customWidth="1"/>
    <col min="8211" max="8440" width="11.42578125" style="174"/>
    <col min="8441" max="8441" width="3.140625" style="174" customWidth="1"/>
    <col min="8442" max="8442" width="8.7109375" style="174" customWidth="1"/>
    <col min="8443" max="8443" width="16.42578125" style="174" customWidth="1"/>
    <col min="8444" max="8444" width="9.42578125" style="174" customWidth="1"/>
    <col min="8445" max="8445" width="9" style="174" customWidth="1"/>
    <col min="8446" max="8446" width="9.42578125" style="174" customWidth="1"/>
    <col min="8447" max="8447" width="9.140625" style="174" customWidth="1"/>
    <col min="8448" max="8448" width="13.42578125" style="174" customWidth="1"/>
    <col min="8449" max="8449" width="8.85546875" style="174" customWidth="1"/>
    <col min="8450" max="8450" width="9.28515625" style="174" customWidth="1"/>
    <col min="8451" max="8451" width="8.7109375" style="174" customWidth="1"/>
    <col min="8452" max="8452" width="14.140625" style="174" customWidth="1"/>
    <col min="8453" max="8455" width="9.28515625" style="174" customWidth="1"/>
    <col min="8456" max="8456" width="2.140625" style="174" customWidth="1"/>
    <col min="8457" max="8457" width="16.28515625" style="174" customWidth="1"/>
    <col min="8458" max="8458" width="13.42578125" style="174" customWidth="1"/>
    <col min="8459" max="8459" width="6.42578125" style="174" customWidth="1"/>
    <col min="8460" max="8460" width="10.85546875" style="174" customWidth="1"/>
    <col min="8461" max="8461" width="21.7109375" style="174" customWidth="1"/>
    <col min="8462" max="8462" width="21.42578125" style="174" customWidth="1"/>
    <col min="8463" max="8463" width="11.42578125" style="174"/>
    <col min="8464" max="8464" width="20.28515625" style="174" customWidth="1"/>
    <col min="8465" max="8465" width="22.7109375" style="174" customWidth="1"/>
    <col min="8466" max="8466" width="21.7109375" style="174" customWidth="1"/>
    <col min="8467" max="8696" width="11.42578125" style="174"/>
    <col min="8697" max="8697" width="3.140625" style="174" customWidth="1"/>
    <col min="8698" max="8698" width="8.7109375" style="174" customWidth="1"/>
    <col min="8699" max="8699" width="16.42578125" style="174" customWidth="1"/>
    <col min="8700" max="8700" width="9.42578125" style="174" customWidth="1"/>
    <col min="8701" max="8701" width="9" style="174" customWidth="1"/>
    <col min="8702" max="8702" width="9.42578125" style="174" customWidth="1"/>
    <col min="8703" max="8703" width="9.140625" style="174" customWidth="1"/>
    <col min="8704" max="8704" width="13.42578125" style="174" customWidth="1"/>
    <col min="8705" max="8705" width="8.85546875" style="174" customWidth="1"/>
    <col min="8706" max="8706" width="9.28515625" style="174" customWidth="1"/>
    <col min="8707" max="8707" width="8.7109375" style="174" customWidth="1"/>
    <col min="8708" max="8708" width="14.140625" style="174" customWidth="1"/>
    <col min="8709" max="8711" width="9.28515625" style="174" customWidth="1"/>
    <col min="8712" max="8712" width="2.140625" style="174" customWidth="1"/>
    <col min="8713" max="8713" width="16.28515625" style="174" customWidth="1"/>
    <col min="8714" max="8714" width="13.42578125" style="174" customWidth="1"/>
    <col min="8715" max="8715" width="6.42578125" style="174" customWidth="1"/>
    <col min="8716" max="8716" width="10.85546875" style="174" customWidth="1"/>
    <col min="8717" max="8717" width="21.7109375" style="174" customWidth="1"/>
    <col min="8718" max="8718" width="21.42578125" style="174" customWidth="1"/>
    <col min="8719" max="8719" width="11.42578125" style="174"/>
    <col min="8720" max="8720" width="20.28515625" style="174" customWidth="1"/>
    <col min="8721" max="8721" width="22.7109375" style="174" customWidth="1"/>
    <col min="8722" max="8722" width="21.7109375" style="174" customWidth="1"/>
    <col min="8723" max="8952" width="11.42578125" style="174"/>
    <col min="8953" max="8953" width="3.140625" style="174" customWidth="1"/>
    <col min="8954" max="8954" width="8.7109375" style="174" customWidth="1"/>
    <col min="8955" max="8955" width="16.42578125" style="174" customWidth="1"/>
    <col min="8956" max="8956" width="9.42578125" style="174" customWidth="1"/>
    <col min="8957" max="8957" width="9" style="174" customWidth="1"/>
    <col min="8958" max="8958" width="9.42578125" style="174" customWidth="1"/>
    <col min="8959" max="8959" width="9.140625" style="174" customWidth="1"/>
    <col min="8960" max="8960" width="13.42578125" style="174" customWidth="1"/>
    <col min="8961" max="8961" width="8.85546875" style="174" customWidth="1"/>
    <col min="8962" max="8962" width="9.28515625" style="174" customWidth="1"/>
    <col min="8963" max="8963" width="8.7109375" style="174" customWidth="1"/>
    <col min="8964" max="8964" width="14.140625" style="174" customWidth="1"/>
    <col min="8965" max="8967" width="9.28515625" style="174" customWidth="1"/>
    <col min="8968" max="8968" width="2.140625" style="174" customWidth="1"/>
    <col min="8969" max="8969" width="16.28515625" style="174" customWidth="1"/>
    <col min="8970" max="8970" width="13.42578125" style="174" customWidth="1"/>
    <col min="8971" max="8971" width="6.42578125" style="174" customWidth="1"/>
    <col min="8972" max="8972" width="10.85546875" style="174" customWidth="1"/>
    <col min="8973" max="8973" width="21.7109375" style="174" customWidth="1"/>
    <col min="8974" max="8974" width="21.42578125" style="174" customWidth="1"/>
    <col min="8975" max="8975" width="11.42578125" style="174"/>
    <col min="8976" max="8976" width="20.28515625" style="174" customWidth="1"/>
    <col min="8977" max="8977" width="22.7109375" style="174" customWidth="1"/>
    <col min="8978" max="8978" width="21.7109375" style="174" customWidth="1"/>
    <col min="8979" max="9208" width="11.42578125" style="174"/>
    <col min="9209" max="9209" width="3.140625" style="174" customWidth="1"/>
    <col min="9210" max="9210" width="8.7109375" style="174" customWidth="1"/>
    <col min="9211" max="9211" width="16.42578125" style="174" customWidth="1"/>
    <col min="9212" max="9212" width="9.42578125" style="174" customWidth="1"/>
    <col min="9213" max="9213" width="9" style="174" customWidth="1"/>
    <col min="9214" max="9214" width="9.42578125" style="174" customWidth="1"/>
    <col min="9215" max="9215" width="9.140625" style="174" customWidth="1"/>
    <col min="9216" max="9216" width="13.42578125" style="174" customWidth="1"/>
    <col min="9217" max="9217" width="8.85546875" style="174" customWidth="1"/>
    <col min="9218" max="9218" width="9.28515625" style="174" customWidth="1"/>
    <col min="9219" max="9219" width="8.7109375" style="174" customWidth="1"/>
    <col min="9220" max="9220" width="14.140625" style="174" customWidth="1"/>
    <col min="9221" max="9223" width="9.28515625" style="174" customWidth="1"/>
    <col min="9224" max="9224" width="2.140625" style="174" customWidth="1"/>
    <col min="9225" max="9225" width="16.28515625" style="174" customWidth="1"/>
    <col min="9226" max="9226" width="13.42578125" style="174" customWidth="1"/>
    <col min="9227" max="9227" width="6.42578125" style="174" customWidth="1"/>
    <col min="9228" max="9228" width="10.85546875" style="174" customWidth="1"/>
    <col min="9229" max="9229" width="21.7109375" style="174" customWidth="1"/>
    <col min="9230" max="9230" width="21.42578125" style="174" customWidth="1"/>
    <col min="9231" max="9231" width="11.42578125" style="174"/>
    <col min="9232" max="9232" width="20.28515625" style="174" customWidth="1"/>
    <col min="9233" max="9233" width="22.7109375" style="174" customWidth="1"/>
    <col min="9234" max="9234" width="21.7109375" style="174" customWidth="1"/>
    <col min="9235" max="9464" width="11.42578125" style="174"/>
    <col min="9465" max="9465" width="3.140625" style="174" customWidth="1"/>
    <col min="9466" max="9466" width="8.7109375" style="174" customWidth="1"/>
    <col min="9467" max="9467" width="16.42578125" style="174" customWidth="1"/>
    <col min="9468" max="9468" width="9.42578125" style="174" customWidth="1"/>
    <col min="9469" max="9469" width="9" style="174" customWidth="1"/>
    <col min="9470" max="9470" width="9.42578125" style="174" customWidth="1"/>
    <col min="9471" max="9471" width="9.140625" style="174" customWidth="1"/>
    <col min="9472" max="9472" width="13.42578125" style="174" customWidth="1"/>
    <col min="9473" max="9473" width="8.85546875" style="174" customWidth="1"/>
    <col min="9474" max="9474" width="9.28515625" style="174" customWidth="1"/>
    <col min="9475" max="9475" width="8.7109375" style="174" customWidth="1"/>
    <col min="9476" max="9476" width="14.140625" style="174" customWidth="1"/>
    <col min="9477" max="9479" width="9.28515625" style="174" customWidth="1"/>
    <col min="9480" max="9480" width="2.140625" style="174" customWidth="1"/>
    <col min="9481" max="9481" width="16.28515625" style="174" customWidth="1"/>
    <col min="9482" max="9482" width="13.42578125" style="174" customWidth="1"/>
    <col min="9483" max="9483" width="6.42578125" style="174" customWidth="1"/>
    <col min="9484" max="9484" width="10.85546875" style="174" customWidth="1"/>
    <col min="9485" max="9485" width="21.7109375" style="174" customWidth="1"/>
    <col min="9486" max="9486" width="21.42578125" style="174" customWidth="1"/>
    <col min="9487" max="9487" width="11.42578125" style="174"/>
    <col min="9488" max="9488" width="20.28515625" style="174" customWidth="1"/>
    <col min="9489" max="9489" width="22.7109375" style="174" customWidth="1"/>
    <col min="9490" max="9490" width="21.7109375" style="174" customWidth="1"/>
    <col min="9491" max="9720" width="11.42578125" style="174"/>
    <col min="9721" max="9721" width="3.140625" style="174" customWidth="1"/>
    <col min="9722" max="9722" width="8.7109375" style="174" customWidth="1"/>
    <col min="9723" max="9723" width="16.42578125" style="174" customWidth="1"/>
    <col min="9724" max="9724" width="9.42578125" style="174" customWidth="1"/>
    <col min="9725" max="9725" width="9" style="174" customWidth="1"/>
    <col min="9726" max="9726" width="9.42578125" style="174" customWidth="1"/>
    <col min="9727" max="9727" width="9.140625" style="174" customWidth="1"/>
    <col min="9728" max="9728" width="13.42578125" style="174" customWidth="1"/>
    <col min="9729" max="9729" width="8.85546875" style="174" customWidth="1"/>
    <col min="9730" max="9730" width="9.28515625" style="174" customWidth="1"/>
    <col min="9731" max="9731" width="8.7109375" style="174" customWidth="1"/>
    <col min="9732" max="9732" width="14.140625" style="174" customWidth="1"/>
    <col min="9733" max="9735" width="9.28515625" style="174" customWidth="1"/>
    <col min="9736" max="9736" width="2.140625" style="174" customWidth="1"/>
    <col min="9737" max="9737" width="16.28515625" style="174" customWidth="1"/>
    <col min="9738" max="9738" width="13.42578125" style="174" customWidth="1"/>
    <col min="9739" max="9739" width="6.42578125" style="174" customWidth="1"/>
    <col min="9740" max="9740" width="10.85546875" style="174" customWidth="1"/>
    <col min="9741" max="9741" width="21.7109375" style="174" customWidth="1"/>
    <col min="9742" max="9742" width="21.42578125" style="174" customWidth="1"/>
    <col min="9743" max="9743" width="11.42578125" style="174"/>
    <col min="9744" max="9744" width="20.28515625" style="174" customWidth="1"/>
    <col min="9745" max="9745" width="22.7109375" style="174" customWidth="1"/>
    <col min="9746" max="9746" width="21.7109375" style="174" customWidth="1"/>
    <col min="9747" max="9976" width="11.42578125" style="174"/>
    <col min="9977" max="9977" width="3.140625" style="174" customWidth="1"/>
    <col min="9978" max="9978" width="8.7109375" style="174" customWidth="1"/>
    <col min="9979" max="9979" width="16.42578125" style="174" customWidth="1"/>
    <col min="9980" max="9980" width="9.42578125" style="174" customWidth="1"/>
    <col min="9981" max="9981" width="9" style="174" customWidth="1"/>
    <col min="9982" max="9982" width="9.42578125" style="174" customWidth="1"/>
    <col min="9983" max="9983" width="9.140625" style="174" customWidth="1"/>
    <col min="9984" max="9984" width="13.42578125" style="174" customWidth="1"/>
    <col min="9985" max="9985" width="8.85546875" style="174" customWidth="1"/>
    <col min="9986" max="9986" width="9.28515625" style="174" customWidth="1"/>
    <col min="9987" max="9987" width="8.7109375" style="174" customWidth="1"/>
    <col min="9988" max="9988" width="14.140625" style="174" customWidth="1"/>
    <col min="9989" max="9991" width="9.28515625" style="174" customWidth="1"/>
    <col min="9992" max="9992" width="2.140625" style="174" customWidth="1"/>
    <col min="9993" max="9993" width="16.28515625" style="174" customWidth="1"/>
    <col min="9994" max="9994" width="13.42578125" style="174" customWidth="1"/>
    <col min="9995" max="9995" width="6.42578125" style="174" customWidth="1"/>
    <col min="9996" max="9996" width="10.85546875" style="174" customWidth="1"/>
    <col min="9997" max="9997" width="21.7109375" style="174" customWidth="1"/>
    <col min="9998" max="9998" width="21.42578125" style="174" customWidth="1"/>
    <col min="9999" max="9999" width="11.42578125" style="174"/>
    <col min="10000" max="10000" width="20.28515625" style="174" customWidth="1"/>
    <col min="10001" max="10001" width="22.7109375" style="174" customWidth="1"/>
    <col min="10002" max="10002" width="21.7109375" style="174" customWidth="1"/>
    <col min="10003" max="10232" width="11.42578125" style="174"/>
    <col min="10233" max="10233" width="3.140625" style="174" customWidth="1"/>
    <col min="10234" max="10234" width="8.7109375" style="174" customWidth="1"/>
    <col min="10235" max="10235" width="16.42578125" style="174" customWidth="1"/>
    <col min="10236" max="10236" width="9.42578125" style="174" customWidth="1"/>
    <col min="10237" max="10237" width="9" style="174" customWidth="1"/>
    <col min="10238" max="10238" width="9.42578125" style="174" customWidth="1"/>
    <col min="10239" max="10239" width="9.140625" style="174" customWidth="1"/>
    <col min="10240" max="10240" width="13.42578125" style="174" customWidth="1"/>
    <col min="10241" max="10241" width="8.85546875" style="174" customWidth="1"/>
    <col min="10242" max="10242" width="9.28515625" style="174" customWidth="1"/>
    <col min="10243" max="10243" width="8.7109375" style="174" customWidth="1"/>
    <col min="10244" max="10244" width="14.140625" style="174" customWidth="1"/>
    <col min="10245" max="10247" width="9.28515625" style="174" customWidth="1"/>
    <col min="10248" max="10248" width="2.140625" style="174" customWidth="1"/>
    <col min="10249" max="10249" width="16.28515625" style="174" customWidth="1"/>
    <col min="10250" max="10250" width="13.42578125" style="174" customWidth="1"/>
    <col min="10251" max="10251" width="6.42578125" style="174" customWidth="1"/>
    <col min="10252" max="10252" width="10.85546875" style="174" customWidth="1"/>
    <col min="10253" max="10253" width="21.7109375" style="174" customWidth="1"/>
    <col min="10254" max="10254" width="21.42578125" style="174" customWidth="1"/>
    <col min="10255" max="10255" width="11.42578125" style="174"/>
    <col min="10256" max="10256" width="20.28515625" style="174" customWidth="1"/>
    <col min="10257" max="10257" width="22.7109375" style="174" customWidth="1"/>
    <col min="10258" max="10258" width="21.7109375" style="174" customWidth="1"/>
    <col min="10259" max="10488" width="11.42578125" style="174"/>
    <col min="10489" max="10489" width="3.140625" style="174" customWidth="1"/>
    <col min="10490" max="10490" width="8.7109375" style="174" customWidth="1"/>
    <col min="10491" max="10491" width="16.42578125" style="174" customWidth="1"/>
    <col min="10492" max="10492" width="9.42578125" style="174" customWidth="1"/>
    <col min="10493" max="10493" width="9" style="174" customWidth="1"/>
    <col min="10494" max="10494" width="9.42578125" style="174" customWidth="1"/>
    <col min="10495" max="10495" width="9.140625" style="174" customWidth="1"/>
    <col min="10496" max="10496" width="13.42578125" style="174" customWidth="1"/>
    <col min="10497" max="10497" width="8.85546875" style="174" customWidth="1"/>
    <col min="10498" max="10498" width="9.28515625" style="174" customWidth="1"/>
    <col min="10499" max="10499" width="8.7109375" style="174" customWidth="1"/>
    <col min="10500" max="10500" width="14.140625" style="174" customWidth="1"/>
    <col min="10501" max="10503" width="9.28515625" style="174" customWidth="1"/>
    <col min="10504" max="10504" width="2.140625" style="174" customWidth="1"/>
    <col min="10505" max="10505" width="16.28515625" style="174" customWidth="1"/>
    <col min="10506" max="10506" width="13.42578125" style="174" customWidth="1"/>
    <col min="10507" max="10507" width="6.42578125" style="174" customWidth="1"/>
    <col min="10508" max="10508" width="10.85546875" style="174" customWidth="1"/>
    <col min="10509" max="10509" width="21.7109375" style="174" customWidth="1"/>
    <col min="10510" max="10510" width="21.42578125" style="174" customWidth="1"/>
    <col min="10511" max="10511" width="11.42578125" style="174"/>
    <col min="10512" max="10512" width="20.28515625" style="174" customWidth="1"/>
    <col min="10513" max="10513" width="22.7109375" style="174" customWidth="1"/>
    <col min="10514" max="10514" width="21.7109375" style="174" customWidth="1"/>
    <col min="10515" max="10744" width="11.42578125" style="174"/>
    <col min="10745" max="10745" width="3.140625" style="174" customWidth="1"/>
    <col min="10746" max="10746" width="8.7109375" style="174" customWidth="1"/>
    <col min="10747" max="10747" width="16.42578125" style="174" customWidth="1"/>
    <col min="10748" max="10748" width="9.42578125" style="174" customWidth="1"/>
    <col min="10749" max="10749" width="9" style="174" customWidth="1"/>
    <col min="10750" max="10750" width="9.42578125" style="174" customWidth="1"/>
    <col min="10751" max="10751" width="9.140625" style="174" customWidth="1"/>
    <col min="10752" max="10752" width="13.42578125" style="174" customWidth="1"/>
    <col min="10753" max="10753" width="8.85546875" style="174" customWidth="1"/>
    <col min="10754" max="10754" width="9.28515625" style="174" customWidth="1"/>
    <col min="10755" max="10755" width="8.7109375" style="174" customWidth="1"/>
    <col min="10756" max="10756" width="14.140625" style="174" customWidth="1"/>
    <col min="10757" max="10759" width="9.28515625" style="174" customWidth="1"/>
    <col min="10760" max="10760" width="2.140625" style="174" customWidth="1"/>
    <col min="10761" max="10761" width="16.28515625" style="174" customWidth="1"/>
    <col min="10762" max="10762" width="13.42578125" style="174" customWidth="1"/>
    <col min="10763" max="10763" width="6.42578125" style="174" customWidth="1"/>
    <col min="10764" max="10764" width="10.85546875" style="174" customWidth="1"/>
    <col min="10765" max="10765" width="21.7109375" style="174" customWidth="1"/>
    <col min="10766" max="10766" width="21.42578125" style="174" customWidth="1"/>
    <col min="10767" max="10767" width="11.42578125" style="174"/>
    <col min="10768" max="10768" width="20.28515625" style="174" customWidth="1"/>
    <col min="10769" max="10769" width="22.7109375" style="174" customWidth="1"/>
    <col min="10770" max="10770" width="21.7109375" style="174" customWidth="1"/>
    <col min="10771" max="11000" width="11.42578125" style="174"/>
    <col min="11001" max="11001" width="3.140625" style="174" customWidth="1"/>
    <col min="11002" max="11002" width="8.7109375" style="174" customWidth="1"/>
    <col min="11003" max="11003" width="16.42578125" style="174" customWidth="1"/>
    <col min="11004" max="11004" width="9.42578125" style="174" customWidth="1"/>
    <col min="11005" max="11005" width="9" style="174" customWidth="1"/>
    <col min="11006" max="11006" width="9.42578125" style="174" customWidth="1"/>
    <col min="11007" max="11007" width="9.140625" style="174" customWidth="1"/>
    <col min="11008" max="11008" width="13.42578125" style="174" customWidth="1"/>
    <col min="11009" max="11009" width="8.85546875" style="174" customWidth="1"/>
    <col min="11010" max="11010" width="9.28515625" style="174" customWidth="1"/>
    <col min="11011" max="11011" width="8.7109375" style="174" customWidth="1"/>
    <col min="11012" max="11012" width="14.140625" style="174" customWidth="1"/>
    <col min="11013" max="11015" width="9.28515625" style="174" customWidth="1"/>
    <col min="11016" max="11016" width="2.140625" style="174" customWidth="1"/>
    <col min="11017" max="11017" width="16.28515625" style="174" customWidth="1"/>
    <col min="11018" max="11018" width="13.42578125" style="174" customWidth="1"/>
    <col min="11019" max="11019" width="6.42578125" style="174" customWidth="1"/>
    <col min="11020" max="11020" width="10.85546875" style="174" customWidth="1"/>
    <col min="11021" max="11021" width="21.7109375" style="174" customWidth="1"/>
    <col min="11022" max="11022" width="21.42578125" style="174" customWidth="1"/>
    <col min="11023" max="11023" width="11.42578125" style="174"/>
    <col min="11024" max="11024" width="20.28515625" style="174" customWidth="1"/>
    <col min="11025" max="11025" width="22.7109375" style="174" customWidth="1"/>
    <col min="11026" max="11026" width="21.7109375" style="174" customWidth="1"/>
    <col min="11027" max="11256" width="11.42578125" style="174"/>
    <col min="11257" max="11257" width="3.140625" style="174" customWidth="1"/>
    <col min="11258" max="11258" width="8.7109375" style="174" customWidth="1"/>
    <col min="11259" max="11259" width="16.42578125" style="174" customWidth="1"/>
    <col min="11260" max="11260" width="9.42578125" style="174" customWidth="1"/>
    <col min="11261" max="11261" width="9" style="174" customWidth="1"/>
    <col min="11262" max="11262" width="9.42578125" style="174" customWidth="1"/>
    <col min="11263" max="11263" width="9.140625" style="174" customWidth="1"/>
    <col min="11264" max="11264" width="13.42578125" style="174" customWidth="1"/>
    <col min="11265" max="11265" width="8.85546875" style="174" customWidth="1"/>
    <col min="11266" max="11266" width="9.28515625" style="174" customWidth="1"/>
    <col min="11267" max="11267" width="8.7109375" style="174" customWidth="1"/>
    <col min="11268" max="11268" width="14.140625" style="174" customWidth="1"/>
    <col min="11269" max="11271" width="9.28515625" style="174" customWidth="1"/>
    <col min="11272" max="11272" width="2.140625" style="174" customWidth="1"/>
    <col min="11273" max="11273" width="16.28515625" style="174" customWidth="1"/>
    <col min="11274" max="11274" width="13.42578125" style="174" customWidth="1"/>
    <col min="11275" max="11275" width="6.42578125" style="174" customWidth="1"/>
    <col min="11276" max="11276" width="10.85546875" style="174" customWidth="1"/>
    <col min="11277" max="11277" width="21.7109375" style="174" customWidth="1"/>
    <col min="11278" max="11278" width="21.42578125" style="174" customWidth="1"/>
    <col min="11279" max="11279" width="11.42578125" style="174"/>
    <col min="11280" max="11280" width="20.28515625" style="174" customWidth="1"/>
    <col min="11281" max="11281" width="22.7109375" style="174" customWidth="1"/>
    <col min="11282" max="11282" width="21.7109375" style="174" customWidth="1"/>
    <col min="11283" max="11512" width="11.42578125" style="174"/>
    <col min="11513" max="11513" width="3.140625" style="174" customWidth="1"/>
    <col min="11514" max="11514" width="8.7109375" style="174" customWidth="1"/>
    <col min="11515" max="11515" width="16.42578125" style="174" customWidth="1"/>
    <col min="11516" max="11516" width="9.42578125" style="174" customWidth="1"/>
    <col min="11517" max="11517" width="9" style="174" customWidth="1"/>
    <col min="11518" max="11518" width="9.42578125" style="174" customWidth="1"/>
    <col min="11519" max="11519" width="9.140625" style="174" customWidth="1"/>
    <col min="11520" max="11520" width="13.42578125" style="174" customWidth="1"/>
    <col min="11521" max="11521" width="8.85546875" style="174" customWidth="1"/>
    <col min="11522" max="11522" width="9.28515625" style="174" customWidth="1"/>
    <col min="11523" max="11523" width="8.7109375" style="174" customWidth="1"/>
    <col min="11524" max="11524" width="14.140625" style="174" customWidth="1"/>
    <col min="11525" max="11527" width="9.28515625" style="174" customWidth="1"/>
    <col min="11528" max="11528" width="2.140625" style="174" customWidth="1"/>
    <col min="11529" max="11529" width="16.28515625" style="174" customWidth="1"/>
    <col min="11530" max="11530" width="13.42578125" style="174" customWidth="1"/>
    <col min="11531" max="11531" width="6.42578125" style="174" customWidth="1"/>
    <col min="11532" max="11532" width="10.85546875" style="174" customWidth="1"/>
    <col min="11533" max="11533" width="21.7109375" style="174" customWidth="1"/>
    <col min="11534" max="11534" width="21.42578125" style="174" customWidth="1"/>
    <col min="11535" max="11535" width="11.42578125" style="174"/>
    <col min="11536" max="11536" width="20.28515625" style="174" customWidth="1"/>
    <col min="11537" max="11537" width="22.7109375" style="174" customWidth="1"/>
    <col min="11538" max="11538" width="21.7109375" style="174" customWidth="1"/>
    <col min="11539" max="11768" width="11.42578125" style="174"/>
    <col min="11769" max="11769" width="3.140625" style="174" customWidth="1"/>
    <col min="11770" max="11770" width="8.7109375" style="174" customWidth="1"/>
    <col min="11771" max="11771" width="16.42578125" style="174" customWidth="1"/>
    <col min="11772" max="11772" width="9.42578125" style="174" customWidth="1"/>
    <col min="11773" max="11773" width="9" style="174" customWidth="1"/>
    <col min="11774" max="11774" width="9.42578125" style="174" customWidth="1"/>
    <col min="11775" max="11775" width="9.140625" style="174" customWidth="1"/>
    <col min="11776" max="11776" width="13.42578125" style="174" customWidth="1"/>
    <col min="11777" max="11777" width="8.85546875" style="174" customWidth="1"/>
    <col min="11778" max="11778" width="9.28515625" style="174" customWidth="1"/>
    <col min="11779" max="11779" width="8.7109375" style="174" customWidth="1"/>
    <col min="11780" max="11780" width="14.140625" style="174" customWidth="1"/>
    <col min="11781" max="11783" width="9.28515625" style="174" customWidth="1"/>
    <col min="11784" max="11784" width="2.140625" style="174" customWidth="1"/>
    <col min="11785" max="11785" width="16.28515625" style="174" customWidth="1"/>
    <col min="11786" max="11786" width="13.42578125" style="174" customWidth="1"/>
    <col min="11787" max="11787" width="6.42578125" style="174" customWidth="1"/>
    <col min="11788" max="11788" width="10.85546875" style="174" customWidth="1"/>
    <col min="11789" max="11789" width="21.7109375" style="174" customWidth="1"/>
    <col min="11790" max="11790" width="21.42578125" style="174" customWidth="1"/>
    <col min="11791" max="11791" width="11.42578125" style="174"/>
    <col min="11792" max="11792" width="20.28515625" style="174" customWidth="1"/>
    <col min="11793" max="11793" width="22.7109375" style="174" customWidth="1"/>
    <col min="11794" max="11794" width="21.7109375" style="174" customWidth="1"/>
    <col min="11795" max="12024" width="11.42578125" style="174"/>
    <col min="12025" max="12025" width="3.140625" style="174" customWidth="1"/>
    <col min="12026" max="12026" width="8.7109375" style="174" customWidth="1"/>
    <col min="12027" max="12027" width="16.42578125" style="174" customWidth="1"/>
    <col min="12028" max="12028" width="9.42578125" style="174" customWidth="1"/>
    <col min="12029" max="12029" width="9" style="174" customWidth="1"/>
    <col min="12030" max="12030" width="9.42578125" style="174" customWidth="1"/>
    <col min="12031" max="12031" width="9.140625" style="174" customWidth="1"/>
    <col min="12032" max="12032" width="13.42578125" style="174" customWidth="1"/>
    <col min="12033" max="12033" width="8.85546875" style="174" customWidth="1"/>
    <col min="12034" max="12034" width="9.28515625" style="174" customWidth="1"/>
    <col min="12035" max="12035" width="8.7109375" style="174" customWidth="1"/>
    <col min="12036" max="12036" width="14.140625" style="174" customWidth="1"/>
    <col min="12037" max="12039" width="9.28515625" style="174" customWidth="1"/>
    <col min="12040" max="12040" width="2.140625" style="174" customWidth="1"/>
    <col min="12041" max="12041" width="16.28515625" style="174" customWidth="1"/>
    <col min="12042" max="12042" width="13.42578125" style="174" customWidth="1"/>
    <col min="12043" max="12043" width="6.42578125" style="174" customWidth="1"/>
    <col min="12044" max="12044" width="10.85546875" style="174" customWidth="1"/>
    <col min="12045" max="12045" width="21.7109375" style="174" customWidth="1"/>
    <col min="12046" max="12046" width="21.42578125" style="174" customWidth="1"/>
    <col min="12047" max="12047" width="11.42578125" style="174"/>
    <col min="12048" max="12048" width="20.28515625" style="174" customWidth="1"/>
    <col min="12049" max="12049" width="22.7109375" style="174" customWidth="1"/>
    <col min="12050" max="12050" width="21.7109375" style="174" customWidth="1"/>
    <col min="12051" max="12280" width="11.42578125" style="174"/>
    <col min="12281" max="12281" width="3.140625" style="174" customWidth="1"/>
    <col min="12282" max="12282" width="8.7109375" style="174" customWidth="1"/>
    <col min="12283" max="12283" width="16.42578125" style="174" customWidth="1"/>
    <col min="12284" max="12284" width="9.42578125" style="174" customWidth="1"/>
    <col min="12285" max="12285" width="9" style="174" customWidth="1"/>
    <col min="12286" max="12286" width="9.42578125" style="174" customWidth="1"/>
    <col min="12287" max="12287" width="9.140625" style="174" customWidth="1"/>
    <col min="12288" max="12288" width="13.42578125" style="174" customWidth="1"/>
    <col min="12289" max="12289" width="8.85546875" style="174" customWidth="1"/>
    <col min="12290" max="12290" width="9.28515625" style="174" customWidth="1"/>
    <col min="12291" max="12291" width="8.7109375" style="174" customWidth="1"/>
    <col min="12292" max="12292" width="14.140625" style="174" customWidth="1"/>
    <col min="12293" max="12295" width="9.28515625" style="174" customWidth="1"/>
    <col min="12296" max="12296" width="2.140625" style="174" customWidth="1"/>
    <col min="12297" max="12297" width="16.28515625" style="174" customWidth="1"/>
    <col min="12298" max="12298" width="13.42578125" style="174" customWidth="1"/>
    <col min="12299" max="12299" width="6.42578125" style="174" customWidth="1"/>
    <col min="12300" max="12300" width="10.85546875" style="174" customWidth="1"/>
    <col min="12301" max="12301" width="21.7109375" style="174" customWidth="1"/>
    <col min="12302" max="12302" width="21.42578125" style="174" customWidth="1"/>
    <col min="12303" max="12303" width="11.42578125" style="174"/>
    <col min="12304" max="12304" width="20.28515625" style="174" customWidth="1"/>
    <col min="12305" max="12305" width="22.7109375" style="174" customWidth="1"/>
    <col min="12306" max="12306" width="21.7109375" style="174" customWidth="1"/>
    <col min="12307" max="12536" width="11.42578125" style="174"/>
    <col min="12537" max="12537" width="3.140625" style="174" customWidth="1"/>
    <col min="12538" max="12538" width="8.7109375" style="174" customWidth="1"/>
    <col min="12539" max="12539" width="16.42578125" style="174" customWidth="1"/>
    <col min="12540" max="12540" width="9.42578125" style="174" customWidth="1"/>
    <col min="12541" max="12541" width="9" style="174" customWidth="1"/>
    <col min="12542" max="12542" width="9.42578125" style="174" customWidth="1"/>
    <col min="12543" max="12543" width="9.140625" style="174" customWidth="1"/>
    <col min="12544" max="12544" width="13.42578125" style="174" customWidth="1"/>
    <col min="12545" max="12545" width="8.85546875" style="174" customWidth="1"/>
    <col min="12546" max="12546" width="9.28515625" style="174" customWidth="1"/>
    <col min="12547" max="12547" width="8.7109375" style="174" customWidth="1"/>
    <col min="12548" max="12548" width="14.140625" style="174" customWidth="1"/>
    <col min="12549" max="12551" width="9.28515625" style="174" customWidth="1"/>
    <col min="12552" max="12552" width="2.140625" style="174" customWidth="1"/>
    <col min="12553" max="12553" width="16.28515625" style="174" customWidth="1"/>
    <col min="12554" max="12554" width="13.42578125" style="174" customWidth="1"/>
    <col min="12555" max="12555" width="6.42578125" style="174" customWidth="1"/>
    <col min="12556" max="12556" width="10.85546875" style="174" customWidth="1"/>
    <col min="12557" max="12557" width="21.7109375" style="174" customWidth="1"/>
    <col min="12558" max="12558" width="21.42578125" style="174" customWidth="1"/>
    <col min="12559" max="12559" width="11.42578125" style="174"/>
    <col min="12560" max="12560" width="20.28515625" style="174" customWidth="1"/>
    <col min="12561" max="12561" width="22.7109375" style="174" customWidth="1"/>
    <col min="12562" max="12562" width="21.7109375" style="174" customWidth="1"/>
    <col min="12563" max="12792" width="11.42578125" style="174"/>
    <col min="12793" max="12793" width="3.140625" style="174" customWidth="1"/>
    <col min="12794" max="12794" width="8.7109375" style="174" customWidth="1"/>
    <col min="12795" max="12795" width="16.42578125" style="174" customWidth="1"/>
    <col min="12796" max="12796" width="9.42578125" style="174" customWidth="1"/>
    <col min="12797" max="12797" width="9" style="174" customWidth="1"/>
    <col min="12798" max="12798" width="9.42578125" style="174" customWidth="1"/>
    <col min="12799" max="12799" width="9.140625" style="174" customWidth="1"/>
    <col min="12800" max="12800" width="13.42578125" style="174" customWidth="1"/>
    <col min="12801" max="12801" width="8.85546875" style="174" customWidth="1"/>
    <col min="12802" max="12802" width="9.28515625" style="174" customWidth="1"/>
    <col min="12803" max="12803" width="8.7109375" style="174" customWidth="1"/>
    <col min="12804" max="12804" width="14.140625" style="174" customWidth="1"/>
    <col min="12805" max="12807" width="9.28515625" style="174" customWidth="1"/>
    <col min="12808" max="12808" width="2.140625" style="174" customWidth="1"/>
    <col min="12809" max="12809" width="16.28515625" style="174" customWidth="1"/>
    <col min="12810" max="12810" width="13.42578125" style="174" customWidth="1"/>
    <col min="12811" max="12811" width="6.42578125" style="174" customWidth="1"/>
    <col min="12812" max="12812" width="10.85546875" style="174" customWidth="1"/>
    <col min="12813" max="12813" width="21.7109375" style="174" customWidth="1"/>
    <col min="12814" max="12814" width="21.42578125" style="174" customWidth="1"/>
    <col min="12815" max="12815" width="11.42578125" style="174"/>
    <col min="12816" max="12816" width="20.28515625" style="174" customWidth="1"/>
    <col min="12817" max="12817" width="22.7109375" style="174" customWidth="1"/>
    <col min="12818" max="12818" width="21.7109375" style="174" customWidth="1"/>
    <col min="12819" max="13048" width="11.42578125" style="174"/>
    <col min="13049" max="13049" width="3.140625" style="174" customWidth="1"/>
    <col min="13050" max="13050" width="8.7109375" style="174" customWidth="1"/>
    <col min="13051" max="13051" width="16.42578125" style="174" customWidth="1"/>
    <col min="13052" max="13052" width="9.42578125" style="174" customWidth="1"/>
    <col min="13053" max="13053" width="9" style="174" customWidth="1"/>
    <col min="13054" max="13054" width="9.42578125" style="174" customWidth="1"/>
    <col min="13055" max="13055" width="9.140625" style="174" customWidth="1"/>
    <col min="13056" max="13056" width="13.42578125" style="174" customWidth="1"/>
    <col min="13057" max="13057" width="8.85546875" style="174" customWidth="1"/>
    <col min="13058" max="13058" width="9.28515625" style="174" customWidth="1"/>
    <col min="13059" max="13059" width="8.7109375" style="174" customWidth="1"/>
    <col min="13060" max="13060" width="14.140625" style="174" customWidth="1"/>
    <col min="13061" max="13063" width="9.28515625" style="174" customWidth="1"/>
    <col min="13064" max="13064" width="2.140625" style="174" customWidth="1"/>
    <col min="13065" max="13065" width="16.28515625" style="174" customWidth="1"/>
    <col min="13066" max="13066" width="13.42578125" style="174" customWidth="1"/>
    <col min="13067" max="13067" width="6.42578125" style="174" customWidth="1"/>
    <col min="13068" max="13068" width="10.85546875" style="174" customWidth="1"/>
    <col min="13069" max="13069" width="21.7109375" style="174" customWidth="1"/>
    <col min="13070" max="13070" width="21.42578125" style="174" customWidth="1"/>
    <col min="13071" max="13071" width="11.42578125" style="174"/>
    <col min="13072" max="13072" width="20.28515625" style="174" customWidth="1"/>
    <col min="13073" max="13073" width="22.7109375" style="174" customWidth="1"/>
    <col min="13074" max="13074" width="21.7109375" style="174" customWidth="1"/>
    <col min="13075" max="13304" width="11.42578125" style="174"/>
    <col min="13305" max="13305" width="3.140625" style="174" customWidth="1"/>
    <col min="13306" max="13306" width="8.7109375" style="174" customWidth="1"/>
    <col min="13307" max="13307" width="16.42578125" style="174" customWidth="1"/>
    <col min="13308" max="13308" width="9.42578125" style="174" customWidth="1"/>
    <col min="13309" max="13309" width="9" style="174" customWidth="1"/>
    <col min="13310" max="13310" width="9.42578125" style="174" customWidth="1"/>
    <col min="13311" max="13311" width="9.140625" style="174" customWidth="1"/>
    <col min="13312" max="13312" width="13.42578125" style="174" customWidth="1"/>
    <col min="13313" max="13313" width="8.85546875" style="174" customWidth="1"/>
    <col min="13314" max="13314" width="9.28515625" style="174" customWidth="1"/>
    <col min="13315" max="13315" width="8.7109375" style="174" customWidth="1"/>
    <col min="13316" max="13316" width="14.140625" style="174" customWidth="1"/>
    <col min="13317" max="13319" width="9.28515625" style="174" customWidth="1"/>
    <col min="13320" max="13320" width="2.140625" style="174" customWidth="1"/>
    <col min="13321" max="13321" width="16.28515625" style="174" customWidth="1"/>
    <col min="13322" max="13322" width="13.42578125" style="174" customWidth="1"/>
    <col min="13323" max="13323" width="6.42578125" style="174" customWidth="1"/>
    <col min="13324" max="13324" width="10.85546875" style="174" customWidth="1"/>
    <col min="13325" max="13325" width="21.7109375" style="174" customWidth="1"/>
    <col min="13326" max="13326" width="21.42578125" style="174" customWidth="1"/>
    <col min="13327" max="13327" width="11.42578125" style="174"/>
    <col min="13328" max="13328" width="20.28515625" style="174" customWidth="1"/>
    <col min="13329" max="13329" width="22.7109375" style="174" customWidth="1"/>
    <col min="13330" max="13330" width="21.7109375" style="174" customWidth="1"/>
    <col min="13331" max="13560" width="11.42578125" style="174"/>
    <col min="13561" max="13561" width="3.140625" style="174" customWidth="1"/>
    <col min="13562" max="13562" width="8.7109375" style="174" customWidth="1"/>
    <col min="13563" max="13563" width="16.42578125" style="174" customWidth="1"/>
    <col min="13564" max="13564" width="9.42578125" style="174" customWidth="1"/>
    <col min="13565" max="13565" width="9" style="174" customWidth="1"/>
    <col min="13566" max="13566" width="9.42578125" style="174" customWidth="1"/>
    <col min="13567" max="13567" width="9.140625" style="174" customWidth="1"/>
    <col min="13568" max="13568" width="13.42578125" style="174" customWidth="1"/>
    <col min="13569" max="13569" width="8.85546875" style="174" customWidth="1"/>
    <col min="13570" max="13570" width="9.28515625" style="174" customWidth="1"/>
    <col min="13571" max="13571" width="8.7109375" style="174" customWidth="1"/>
    <col min="13572" max="13572" width="14.140625" style="174" customWidth="1"/>
    <col min="13573" max="13575" width="9.28515625" style="174" customWidth="1"/>
    <col min="13576" max="13576" width="2.140625" style="174" customWidth="1"/>
    <col min="13577" max="13577" width="16.28515625" style="174" customWidth="1"/>
    <col min="13578" max="13578" width="13.42578125" style="174" customWidth="1"/>
    <col min="13579" max="13579" width="6.42578125" style="174" customWidth="1"/>
    <col min="13580" max="13580" width="10.85546875" style="174" customWidth="1"/>
    <col min="13581" max="13581" width="21.7109375" style="174" customWidth="1"/>
    <col min="13582" max="13582" width="21.42578125" style="174" customWidth="1"/>
    <col min="13583" max="13583" width="11.42578125" style="174"/>
    <col min="13584" max="13584" width="20.28515625" style="174" customWidth="1"/>
    <col min="13585" max="13585" width="22.7109375" style="174" customWidth="1"/>
    <col min="13586" max="13586" width="21.7109375" style="174" customWidth="1"/>
    <col min="13587" max="13816" width="11.42578125" style="174"/>
    <col min="13817" max="13817" width="3.140625" style="174" customWidth="1"/>
    <col min="13818" max="13818" width="8.7109375" style="174" customWidth="1"/>
    <col min="13819" max="13819" width="16.42578125" style="174" customWidth="1"/>
    <col min="13820" max="13820" width="9.42578125" style="174" customWidth="1"/>
    <col min="13821" max="13821" width="9" style="174" customWidth="1"/>
    <col min="13822" max="13822" width="9.42578125" style="174" customWidth="1"/>
    <col min="13823" max="13823" width="9.140625" style="174" customWidth="1"/>
    <col min="13824" max="13824" width="13.42578125" style="174" customWidth="1"/>
    <col min="13825" max="13825" width="8.85546875" style="174" customWidth="1"/>
    <col min="13826" max="13826" width="9.28515625" style="174" customWidth="1"/>
    <col min="13827" max="13827" width="8.7109375" style="174" customWidth="1"/>
    <col min="13828" max="13828" width="14.140625" style="174" customWidth="1"/>
    <col min="13829" max="13831" width="9.28515625" style="174" customWidth="1"/>
    <col min="13832" max="13832" width="2.140625" style="174" customWidth="1"/>
    <col min="13833" max="13833" width="16.28515625" style="174" customWidth="1"/>
    <col min="13834" max="13834" width="13.42578125" style="174" customWidth="1"/>
    <col min="13835" max="13835" width="6.42578125" style="174" customWidth="1"/>
    <col min="13836" max="13836" width="10.85546875" style="174" customWidth="1"/>
    <col min="13837" max="13837" width="21.7109375" style="174" customWidth="1"/>
    <col min="13838" max="13838" width="21.42578125" style="174" customWidth="1"/>
    <col min="13839" max="13839" width="11.42578125" style="174"/>
    <col min="13840" max="13840" width="20.28515625" style="174" customWidth="1"/>
    <col min="13841" max="13841" width="22.7109375" style="174" customWidth="1"/>
    <col min="13842" max="13842" width="21.7109375" style="174" customWidth="1"/>
    <col min="13843" max="14072" width="11.42578125" style="174"/>
    <col min="14073" max="14073" width="3.140625" style="174" customWidth="1"/>
    <col min="14074" max="14074" width="8.7109375" style="174" customWidth="1"/>
    <col min="14075" max="14075" width="16.42578125" style="174" customWidth="1"/>
    <col min="14076" max="14076" width="9.42578125" style="174" customWidth="1"/>
    <col min="14077" max="14077" width="9" style="174" customWidth="1"/>
    <col min="14078" max="14078" width="9.42578125" style="174" customWidth="1"/>
    <col min="14079" max="14079" width="9.140625" style="174" customWidth="1"/>
    <col min="14080" max="14080" width="13.42578125" style="174" customWidth="1"/>
    <col min="14081" max="14081" width="8.85546875" style="174" customWidth="1"/>
    <col min="14082" max="14082" width="9.28515625" style="174" customWidth="1"/>
    <col min="14083" max="14083" width="8.7109375" style="174" customWidth="1"/>
    <col min="14084" max="14084" width="14.140625" style="174" customWidth="1"/>
    <col min="14085" max="14087" width="9.28515625" style="174" customWidth="1"/>
    <col min="14088" max="14088" width="2.140625" style="174" customWidth="1"/>
    <col min="14089" max="14089" width="16.28515625" style="174" customWidth="1"/>
    <col min="14090" max="14090" width="13.42578125" style="174" customWidth="1"/>
    <col min="14091" max="14091" width="6.42578125" style="174" customWidth="1"/>
    <col min="14092" max="14092" width="10.85546875" style="174" customWidth="1"/>
    <col min="14093" max="14093" width="21.7109375" style="174" customWidth="1"/>
    <col min="14094" max="14094" width="21.42578125" style="174" customWidth="1"/>
    <col min="14095" max="14095" width="11.42578125" style="174"/>
    <col min="14096" max="14096" width="20.28515625" style="174" customWidth="1"/>
    <col min="14097" max="14097" width="22.7109375" style="174" customWidth="1"/>
    <col min="14098" max="14098" width="21.7109375" style="174" customWidth="1"/>
    <col min="14099" max="14328" width="11.42578125" style="174"/>
    <col min="14329" max="14329" width="3.140625" style="174" customWidth="1"/>
    <col min="14330" max="14330" width="8.7109375" style="174" customWidth="1"/>
    <col min="14331" max="14331" width="16.42578125" style="174" customWidth="1"/>
    <col min="14332" max="14332" width="9.42578125" style="174" customWidth="1"/>
    <col min="14333" max="14333" width="9" style="174" customWidth="1"/>
    <col min="14334" max="14334" width="9.42578125" style="174" customWidth="1"/>
    <col min="14335" max="14335" width="9.140625" style="174" customWidth="1"/>
    <col min="14336" max="14336" width="13.42578125" style="174" customWidth="1"/>
    <col min="14337" max="14337" width="8.85546875" style="174" customWidth="1"/>
    <col min="14338" max="14338" width="9.28515625" style="174" customWidth="1"/>
    <col min="14339" max="14339" width="8.7109375" style="174" customWidth="1"/>
    <col min="14340" max="14340" width="14.140625" style="174" customWidth="1"/>
    <col min="14341" max="14343" width="9.28515625" style="174" customWidth="1"/>
    <col min="14344" max="14344" width="2.140625" style="174" customWidth="1"/>
    <col min="14345" max="14345" width="16.28515625" style="174" customWidth="1"/>
    <col min="14346" max="14346" width="13.42578125" style="174" customWidth="1"/>
    <col min="14347" max="14347" width="6.42578125" style="174" customWidth="1"/>
    <col min="14348" max="14348" width="10.85546875" style="174" customWidth="1"/>
    <col min="14349" max="14349" width="21.7109375" style="174" customWidth="1"/>
    <col min="14350" max="14350" width="21.42578125" style="174" customWidth="1"/>
    <col min="14351" max="14351" width="11.42578125" style="174"/>
    <col min="14352" max="14352" width="20.28515625" style="174" customWidth="1"/>
    <col min="14353" max="14353" width="22.7109375" style="174" customWidth="1"/>
    <col min="14354" max="14354" width="21.7109375" style="174" customWidth="1"/>
    <col min="14355" max="14584" width="11.42578125" style="174"/>
    <col min="14585" max="14585" width="3.140625" style="174" customWidth="1"/>
    <col min="14586" max="14586" width="8.7109375" style="174" customWidth="1"/>
    <col min="14587" max="14587" width="16.42578125" style="174" customWidth="1"/>
    <col min="14588" max="14588" width="9.42578125" style="174" customWidth="1"/>
    <col min="14589" max="14589" width="9" style="174" customWidth="1"/>
    <col min="14590" max="14590" width="9.42578125" style="174" customWidth="1"/>
    <col min="14591" max="14591" width="9.140625" style="174" customWidth="1"/>
    <col min="14592" max="14592" width="13.42578125" style="174" customWidth="1"/>
    <col min="14593" max="14593" width="8.85546875" style="174" customWidth="1"/>
    <col min="14594" max="14594" width="9.28515625" style="174" customWidth="1"/>
    <col min="14595" max="14595" width="8.7109375" style="174" customWidth="1"/>
    <col min="14596" max="14596" width="14.140625" style="174" customWidth="1"/>
    <col min="14597" max="14599" width="9.28515625" style="174" customWidth="1"/>
    <col min="14600" max="14600" width="2.140625" style="174" customWidth="1"/>
    <col min="14601" max="14601" width="16.28515625" style="174" customWidth="1"/>
    <col min="14602" max="14602" width="13.42578125" style="174" customWidth="1"/>
    <col min="14603" max="14603" width="6.42578125" style="174" customWidth="1"/>
    <col min="14604" max="14604" width="10.85546875" style="174" customWidth="1"/>
    <col min="14605" max="14605" width="21.7109375" style="174" customWidth="1"/>
    <col min="14606" max="14606" width="21.42578125" style="174" customWidth="1"/>
    <col min="14607" max="14607" width="11.42578125" style="174"/>
    <col min="14608" max="14608" width="20.28515625" style="174" customWidth="1"/>
    <col min="14609" max="14609" width="22.7109375" style="174" customWidth="1"/>
    <col min="14610" max="14610" width="21.7109375" style="174" customWidth="1"/>
    <col min="14611" max="14840" width="11.42578125" style="174"/>
    <col min="14841" max="14841" width="3.140625" style="174" customWidth="1"/>
    <col min="14842" max="14842" width="8.7109375" style="174" customWidth="1"/>
    <col min="14843" max="14843" width="16.42578125" style="174" customWidth="1"/>
    <col min="14844" max="14844" width="9.42578125" style="174" customWidth="1"/>
    <col min="14845" max="14845" width="9" style="174" customWidth="1"/>
    <col min="14846" max="14846" width="9.42578125" style="174" customWidth="1"/>
    <col min="14847" max="14847" width="9.140625" style="174" customWidth="1"/>
    <col min="14848" max="14848" width="13.42578125" style="174" customWidth="1"/>
    <col min="14849" max="14849" width="8.85546875" style="174" customWidth="1"/>
    <col min="14850" max="14850" width="9.28515625" style="174" customWidth="1"/>
    <col min="14851" max="14851" width="8.7109375" style="174" customWidth="1"/>
    <col min="14852" max="14852" width="14.140625" style="174" customWidth="1"/>
    <col min="14853" max="14855" width="9.28515625" style="174" customWidth="1"/>
    <col min="14856" max="14856" width="2.140625" style="174" customWidth="1"/>
    <col min="14857" max="14857" width="16.28515625" style="174" customWidth="1"/>
    <col min="14858" max="14858" width="13.42578125" style="174" customWidth="1"/>
    <col min="14859" max="14859" width="6.42578125" style="174" customWidth="1"/>
    <col min="14860" max="14860" width="10.85546875" style="174" customWidth="1"/>
    <col min="14861" max="14861" width="21.7109375" style="174" customWidth="1"/>
    <col min="14862" max="14862" width="21.42578125" style="174" customWidth="1"/>
    <col min="14863" max="14863" width="11.42578125" style="174"/>
    <col min="14864" max="14864" width="20.28515625" style="174" customWidth="1"/>
    <col min="14865" max="14865" width="22.7109375" style="174" customWidth="1"/>
    <col min="14866" max="14866" width="21.7109375" style="174" customWidth="1"/>
    <col min="14867" max="15096" width="11.42578125" style="174"/>
    <col min="15097" max="15097" width="3.140625" style="174" customWidth="1"/>
    <col min="15098" max="15098" width="8.7109375" style="174" customWidth="1"/>
    <col min="15099" max="15099" width="16.42578125" style="174" customWidth="1"/>
    <col min="15100" max="15100" width="9.42578125" style="174" customWidth="1"/>
    <col min="15101" max="15101" width="9" style="174" customWidth="1"/>
    <col min="15102" max="15102" width="9.42578125" style="174" customWidth="1"/>
    <col min="15103" max="15103" width="9.140625" style="174" customWidth="1"/>
    <col min="15104" max="15104" width="13.42578125" style="174" customWidth="1"/>
    <col min="15105" max="15105" width="8.85546875" style="174" customWidth="1"/>
    <col min="15106" max="15106" width="9.28515625" style="174" customWidth="1"/>
    <col min="15107" max="15107" width="8.7109375" style="174" customWidth="1"/>
    <col min="15108" max="15108" width="14.140625" style="174" customWidth="1"/>
    <col min="15109" max="15111" width="9.28515625" style="174" customWidth="1"/>
    <col min="15112" max="15112" width="2.140625" style="174" customWidth="1"/>
    <col min="15113" max="15113" width="16.28515625" style="174" customWidth="1"/>
    <col min="15114" max="15114" width="13.42578125" style="174" customWidth="1"/>
    <col min="15115" max="15115" width="6.42578125" style="174" customWidth="1"/>
    <col min="15116" max="15116" width="10.85546875" style="174" customWidth="1"/>
    <col min="15117" max="15117" width="21.7109375" style="174" customWidth="1"/>
    <col min="15118" max="15118" width="21.42578125" style="174" customWidth="1"/>
    <col min="15119" max="15119" width="11.42578125" style="174"/>
    <col min="15120" max="15120" width="20.28515625" style="174" customWidth="1"/>
    <col min="15121" max="15121" width="22.7109375" style="174" customWidth="1"/>
    <col min="15122" max="15122" width="21.7109375" style="174" customWidth="1"/>
    <col min="15123" max="15352" width="11.42578125" style="174"/>
    <col min="15353" max="15353" width="3.140625" style="174" customWidth="1"/>
    <col min="15354" max="15354" width="8.7109375" style="174" customWidth="1"/>
    <col min="15355" max="15355" width="16.42578125" style="174" customWidth="1"/>
    <col min="15356" max="15356" width="9.42578125" style="174" customWidth="1"/>
    <col min="15357" max="15357" width="9" style="174" customWidth="1"/>
    <col min="15358" max="15358" width="9.42578125" style="174" customWidth="1"/>
    <col min="15359" max="15359" width="9.140625" style="174" customWidth="1"/>
    <col min="15360" max="15360" width="13.42578125" style="174" customWidth="1"/>
    <col min="15361" max="15361" width="8.85546875" style="174" customWidth="1"/>
    <col min="15362" max="15362" width="9.28515625" style="174" customWidth="1"/>
    <col min="15363" max="15363" width="8.7109375" style="174" customWidth="1"/>
    <col min="15364" max="15364" width="14.140625" style="174" customWidth="1"/>
    <col min="15365" max="15367" width="9.28515625" style="174" customWidth="1"/>
    <col min="15368" max="15368" width="2.140625" style="174" customWidth="1"/>
    <col min="15369" max="15369" width="16.28515625" style="174" customWidth="1"/>
    <col min="15370" max="15370" width="13.42578125" style="174" customWidth="1"/>
    <col min="15371" max="15371" width="6.42578125" style="174" customWidth="1"/>
    <col min="15372" max="15372" width="10.85546875" style="174" customWidth="1"/>
    <col min="15373" max="15373" width="21.7109375" style="174" customWidth="1"/>
    <col min="15374" max="15374" width="21.42578125" style="174" customWidth="1"/>
    <col min="15375" max="15375" width="11.42578125" style="174"/>
    <col min="15376" max="15376" width="20.28515625" style="174" customWidth="1"/>
    <col min="15377" max="15377" width="22.7109375" style="174" customWidth="1"/>
    <col min="15378" max="15378" width="21.7109375" style="174" customWidth="1"/>
    <col min="15379" max="15608" width="11.42578125" style="174"/>
    <col min="15609" max="15609" width="3.140625" style="174" customWidth="1"/>
    <col min="15610" max="15610" width="8.7109375" style="174" customWidth="1"/>
    <col min="15611" max="15611" width="16.42578125" style="174" customWidth="1"/>
    <col min="15612" max="15612" width="9.42578125" style="174" customWidth="1"/>
    <col min="15613" max="15613" width="9" style="174" customWidth="1"/>
    <col min="15614" max="15614" width="9.42578125" style="174" customWidth="1"/>
    <col min="15615" max="15615" width="9.140625" style="174" customWidth="1"/>
    <col min="15616" max="15616" width="13.42578125" style="174" customWidth="1"/>
    <col min="15617" max="15617" width="8.85546875" style="174" customWidth="1"/>
    <col min="15618" max="15618" width="9.28515625" style="174" customWidth="1"/>
    <col min="15619" max="15619" width="8.7109375" style="174" customWidth="1"/>
    <col min="15620" max="15620" width="14.140625" style="174" customWidth="1"/>
    <col min="15621" max="15623" width="9.28515625" style="174" customWidth="1"/>
    <col min="15624" max="15624" width="2.140625" style="174" customWidth="1"/>
    <col min="15625" max="15625" width="16.28515625" style="174" customWidth="1"/>
    <col min="15626" max="15626" width="13.42578125" style="174" customWidth="1"/>
    <col min="15627" max="15627" width="6.42578125" style="174" customWidth="1"/>
    <col min="15628" max="15628" width="10.85546875" style="174" customWidth="1"/>
    <col min="15629" max="15629" width="21.7109375" style="174" customWidth="1"/>
    <col min="15630" max="15630" width="21.42578125" style="174" customWidth="1"/>
    <col min="15631" max="15631" width="11.42578125" style="174"/>
    <col min="15632" max="15632" width="20.28515625" style="174" customWidth="1"/>
    <col min="15633" max="15633" width="22.7109375" style="174" customWidth="1"/>
    <col min="15634" max="15634" width="21.7109375" style="174" customWidth="1"/>
    <col min="15635" max="15864" width="11.42578125" style="174"/>
    <col min="15865" max="15865" width="3.140625" style="174" customWidth="1"/>
    <col min="15866" max="15866" width="8.7109375" style="174" customWidth="1"/>
    <col min="15867" max="15867" width="16.42578125" style="174" customWidth="1"/>
    <col min="15868" max="15868" width="9.42578125" style="174" customWidth="1"/>
    <col min="15869" max="15869" width="9" style="174" customWidth="1"/>
    <col min="15870" max="15870" width="9.42578125" style="174" customWidth="1"/>
    <col min="15871" max="15871" width="9.140625" style="174" customWidth="1"/>
    <col min="15872" max="15872" width="13.42578125" style="174" customWidth="1"/>
    <col min="15873" max="15873" width="8.85546875" style="174" customWidth="1"/>
    <col min="15874" max="15874" width="9.28515625" style="174" customWidth="1"/>
    <col min="15875" max="15875" width="8.7109375" style="174" customWidth="1"/>
    <col min="15876" max="15876" width="14.140625" style="174" customWidth="1"/>
    <col min="15877" max="15879" width="9.28515625" style="174" customWidth="1"/>
    <col min="15880" max="15880" width="2.140625" style="174" customWidth="1"/>
    <col min="15881" max="15881" width="16.28515625" style="174" customWidth="1"/>
    <col min="15882" max="15882" width="13.42578125" style="174" customWidth="1"/>
    <col min="15883" max="15883" width="6.42578125" style="174" customWidth="1"/>
    <col min="15884" max="15884" width="10.85546875" style="174" customWidth="1"/>
    <col min="15885" max="15885" width="21.7109375" style="174" customWidth="1"/>
    <col min="15886" max="15886" width="21.42578125" style="174" customWidth="1"/>
    <col min="15887" max="15887" width="11.42578125" style="174"/>
    <col min="15888" max="15888" width="20.28515625" style="174" customWidth="1"/>
    <col min="15889" max="15889" width="22.7109375" style="174" customWidth="1"/>
    <col min="15890" max="15890" width="21.7109375" style="174" customWidth="1"/>
    <col min="15891" max="16120" width="11.42578125" style="174"/>
    <col min="16121" max="16121" width="3.140625" style="174" customWidth="1"/>
    <col min="16122" max="16122" width="8.7109375" style="174" customWidth="1"/>
    <col min="16123" max="16123" width="16.42578125" style="174" customWidth="1"/>
    <col min="16124" max="16124" width="9.42578125" style="174" customWidth="1"/>
    <col min="16125" max="16125" width="9" style="174" customWidth="1"/>
    <col min="16126" max="16126" width="9.42578125" style="174" customWidth="1"/>
    <col min="16127" max="16127" width="9.140625" style="174" customWidth="1"/>
    <col min="16128" max="16128" width="13.42578125" style="174" customWidth="1"/>
    <col min="16129" max="16129" width="8.85546875" style="174" customWidth="1"/>
    <col min="16130" max="16130" width="9.28515625" style="174" customWidth="1"/>
    <col min="16131" max="16131" width="8.7109375" style="174" customWidth="1"/>
    <col min="16132" max="16132" width="14.140625" style="174" customWidth="1"/>
    <col min="16133" max="16135" width="9.28515625" style="174" customWidth="1"/>
    <col min="16136" max="16136" width="2.140625" style="174" customWidth="1"/>
    <col min="16137" max="16137" width="16.28515625" style="174" customWidth="1"/>
    <col min="16138" max="16138" width="13.42578125" style="174" customWidth="1"/>
    <col min="16139" max="16139" width="6.42578125" style="174" customWidth="1"/>
    <col min="16140" max="16140" width="10.85546875" style="174" customWidth="1"/>
    <col min="16141" max="16141" width="21.7109375" style="174" customWidth="1"/>
    <col min="16142" max="16142" width="21.42578125" style="174" customWidth="1"/>
    <col min="16143" max="16143" width="11.42578125" style="174"/>
    <col min="16144" max="16144" width="20.28515625" style="174" customWidth="1"/>
    <col min="16145" max="16145" width="22.7109375" style="174" customWidth="1"/>
    <col min="16146" max="16146" width="21.7109375" style="174" customWidth="1"/>
    <col min="16147" max="16383" width="11.42578125" style="174"/>
    <col min="16384" max="16384" width="11.42578125" style="174" customWidth="1"/>
  </cols>
  <sheetData>
    <row r="1" spans="1:1019 1028:2043 2052:3067 3076:4091 4100:5115 5124:6139 6148:7163 7172:8187 8196:9211 9220:10235 10244:11259 11268:12283 12292:13307 13316:14331 14340:15355 15364:16372" s="321" customFormat="1" ht="11.25" customHeight="1" x14ac:dyDescent="0.2">
      <c r="A1" s="1756" t="s">
        <v>0</v>
      </c>
      <c r="B1" s="1762"/>
      <c r="C1" s="1762"/>
      <c r="D1" s="1762"/>
      <c r="E1" s="1762"/>
      <c r="F1" s="1762"/>
      <c r="G1" s="1762"/>
      <c r="H1" s="1762"/>
      <c r="I1" s="322"/>
      <c r="J1" s="322"/>
      <c r="M1" s="322"/>
      <c r="P1" s="323"/>
    </row>
    <row r="2" spans="1:1019 1028:2043 2052:3067 3076:4091 4100:5115 5124:6139 6148:7163 7172:8187 8196:9211 9220:10235 10244:11259 11268:12283 12292:13307 13316:14331 14340:15355 15364:16372" s="321" customFormat="1" ht="15.75" customHeight="1" x14ac:dyDescent="0.2">
      <c r="A2" s="1756" t="s">
        <v>437</v>
      </c>
      <c r="B2" s="1762"/>
      <c r="C2" s="1762"/>
      <c r="D2" s="1762"/>
      <c r="E2" s="1762"/>
      <c r="F2" s="1762"/>
      <c r="G2" s="1762"/>
      <c r="H2" s="1762"/>
      <c r="I2" s="322"/>
      <c r="J2" s="322"/>
      <c r="M2" s="322"/>
      <c r="P2" s="323"/>
    </row>
    <row r="3" spans="1:1019 1028:2043 2052:3067 3076:4091 4100:5115 5124:6139 6148:7163 7172:8187 8196:9211 9220:10235 10244:11259 11268:12283 12292:13307 13316:14331 14340:15355 15364:16372" s="321" customFormat="1" ht="19.5" customHeight="1" x14ac:dyDescent="0.2">
      <c r="A3" s="1756" t="s">
        <v>1052</v>
      </c>
      <c r="B3" s="1763"/>
      <c r="C3" s="1763"/>
      <c r="D3" s="1763"/>
      <c r="E3" s="1763"/>
      <c r="F3" s="1763"/>
      <c r="G3" s="1763"/>
      <c r="H3" s="1763"/>
      <c r="I3" s="322"/>
      <c r="J3" s="322"/>
      <c r="M3" s="322"/>
      <c r="P3" s="323"/>
    </row>
    <row r="4" spans="1:1019 1028:2043 2052:3067 3076:4091 4100:5115 5124:6139 6148:7163 7172:8187 8196:9211 9220:10235 10244:11259 11268:12283 12292:13307 13316:14331 14340:15355 15364:16372" s="321" customFormat="1" ht="15" customHeight="1" x14ac:dyDescent="0.2">
      <c r="A4" s="1764" t="s">
        <v>1</v>
      </c>
      <c r="B4" s="1762"/>
      <c r="C4" s="1762"/>
      <c r="D4" s="1762"/>
      <c r="E4" s="1762"/>
      <c r="F4" s="1762"/>
      <c r="G4" s="1762"/>
      <c r="H4" s="1762"/>
      <c r="I4" s="322"/>
      <c r="J4" s="322"/>
      <c r="M4" s="322"/>
      <c r="P4" s="323"/>
    </row>
    <row r="5" spans="1:1019 1028:2043 2052:3067 3076:4091 4100:5115 5124:6139 6148:7163 7172:8187 8196:9211 9220:10235 10244:11259 11268:12283 12292:13307 13316:14331 14340:15355 15364:16372" s="321" customFormat="1" ht="15" customHeight="1" thickBot="1" x14ac:dyDescent="0.25">
      <c r="A5" s="324"/>
      <c r="I5" s="322"/>
      <c r="J5" s="322"/>
      <c r="M5" s="322"/>
      <c r="P5" s="323"/>
    </row>
    <row r="6" spans="1:1019 1028:2043 2052:3067 3076:4091 4100:5115 5124:6139 6148:7163 7172:8187 8196:9211 9220:10235 10244:11259 11268:12283 12292:13307 13316:14331 14340:15355 15364:16372" s="321" customFormat="1" ht="25.5" customHeight="1" thickBot="1" x14ac:dyDescent="0.25">
      <c r="A6" s="324"/>
      <c r="B6" s="1754" t="s">
        <v>475</v>
      </c>
      <c r="C6" s="1755"/>
      <c r="D6" s="1755"/>
      <c r="E6" s="1755"/>
      <c r="F6" s="1755"/>
      <c r="G6" s="1755"/>
      <c r="H6" s="1765"/>
      <c r="I6" s="322"/>
      <c r="J6" s="322"/>
      <c r="M6" s="322"/>
      <c r="P6" s="323"/>
    </row>
    <row r="7" spans="1:1019 1028:2043 2052:3067 3076:4091 4100:5115 5124:6139 6148:7163 7172:8187 8196:9211 9220:10235 10244:11259 11268:12283 12292:13307 13316:14331 14340:15355 15364:16372" ht="15" customHeight="1" x14ac:dyDescent="0.2">
      <c r="A7" s="220"/>
      <c r="B7" s="65"/>
      <c r="C7" s="65"/>
      <c r="I7" s="64"/>
      <c r="J7" s="64"/>
      <c r="K7" s="65"/>
      <c r="T7" s="65"/>
      <c r="Y7" s="220"/>
      <c r="Z7" s="65"/>
      <c r="AA7" s="65"/>
      <c r="AJ7" s="65"/>
      <c r="AO7" s="220"/>
      <c r="AP7" s="65"/>
      <c r="AQ7" s="65"/>
      <c r="AZ7" s="65"/>
      <c r="BE7" s="220"/>
      <c r="BF7" s="65"/>
      <c r="BG7" s="65"/>
      <c r="BP7" s="65"/>
      <c r="BU7" s="220"/>
      <c r="BV7" s="65"/>
      <c r="BW7" s="65"/>
      <c r="CF7" s="65"/>
      <c r="CK7" s="220"/>
      <c r="CL7" s="65"/>
      <c r="CM7" s="65"/>
      <c r="CV7" s="65"/>
      <c r="DA7" s="220"/>
      <c r="DB7" s="65"/>
      <c r="DC7" s="65"/>
      <c r="DL7" s="65"/>
      <c r="DQ7" s="220"/>
      <c r="DR7" s="65"/>
      <c r="DS7" s="65"/>
      <c r="EB7" s="65"/>
      <c r="EG7" s="220"/>
      <c r="EH7" s="65"/>
      <c r="EI7" s="65"/>
      <c r="ER7" s="65"/>
      <c r="EW7" s="220"/>
      <c r="EX7" s="65"/>
      <c r="EY7" s="65"/>
      <c r="FH7" s="65"/>
      <c r="FM7" s="220"/>
      <c r="FN7" s="65"/>
      <c r="FO7" s="65"/>
      <c r="FX7" s="65"/>
      <c r="GC7" s="220"/>
      <c r="GD7" s="65"/>
      <c r="GE7" s="65"/>
      <c r="GN7" s="65"/>
      <c r="GS7" s="220"/>
      <c r="GT7" s="65"/>
      <c r="GU7" s="65"/>
      <c r="HD7" s="65"/>
      <c r="HI7" s="220"/>
      <c r="HJ7" s="65"/>
      <c r="HK7" s="65"/>
      <c r="HT7" s="65"/>
      <c r="HY7" s="220"/>
      <c r="HZ7" s="65"/>
      <c r="IA7" s="65"/>
      <c r="IJ7" s="65"/>
      <c r="IO7" s="220"/>
      <c r="IP7" s="65"/>
      <c r="IQ7" s="65"/>
      <c r="IZ7" s="65"/>
      <c r="JE7" s="220"/>
      <c r="JF7" s="65"/>
      <c r="JG7" s="65"/>
      <c r="JP7" s="65"/>
      <c r="JU7" s="220"/>
      <c r="JV7" s="65"/>
      <c r="JW7" s="65"/>
      <c r="KF7" s="65"/>
      <c r="KK7" s="220"/>
      <c r="KL7" s="65"/>
      <c r="KM7" s="65"/>
      <c r="KV7" s="65"/>
      <c r="LA7" s="220"/>
      <c r="LB7" s="65"/>
      <c r="LC7" s="65"/>
      <c r="LL7" s="65"/>
      <c r="LQ7" s="220"/>
      <c r="LR7" s="65"/>
      <c r="LS7" s="65"/>
      <c r="MB7" s="65"/>
      <c r="MG7" s="220"/>
      <c r="MH7" s="65"/>
      <c r="MI7" s="65"/>
      <c r="MR7" s="65"/>
      <c r="MW7" s="220"/>
      <c r="MX7" s="65"/>
      <c r="MY7" s="65"/>
      <c r="NH7" s="65"/>
      <c r="NM7" s="220"/>
      <c r="NN7" s="65"/>
      <c r="NO7" s="65"/>
      <c r="NX7" s="65"/>
      <c r="OC7" s="220"/>
      <c r="OD7" s="65"/>
      <c r="OE7" s="65"/>
      <c r="ON7" s="65"/>
      <c r="OS7" s="220"/>
      <c r="OT7" s="65"/>
      <c r="OU7" s="65"/>
      <c r="PD7" s="65"/>
      <c r="PI7" s="220"/>
      <c r="PJ7" s="65"/>
      <c r="PK7" s="65"/>
      <c r="PT7" s="65"/>
      <c r="PY7" s="220"/>
      <c r="PZ7" s="65"/>
      <c r="QA7" s="65"/>
      <c r="QJ7" s="65"/>
      <c r="QO7" s="220"/>
      <c r="QP7" s="65"/>
      <c r="QQ7" s="65"/>
      <c r="QZ7" s="65"/>
      <c r="RE7" s="220"/>
      <c r="RF7" s="65"/>
      <c r="RG7" s="65"/>
      <c r="RP7" s="65"/>
      <c r="RU7" s="220"/>
      <c r="RV7" s="65"/>
      <c r="RW7" s="65"/>
      <c r="SF7" s="65"/>
      <c r="SK7" s="220"/>
      <c r="SL7" s="65"/>
      <c r="SM7" s="65"/>
      <c r="SV7" s="65"/>
      <c r="TA7" s="220"/>
      <c r="TB7" s="65"/>
      <c r="TC7" s="65"/>
      <c r="TL7" s="65"/>
      <c r="TQ7" s="220"/>
      <c r="TR7" s="65"/>
      <c r="TS7" s="65"/>
      <c r="UB7" s="65"/>
      <c r="UG7" s="220"/>
      <c r="UH7" s="65"/>
      <c r="UI7" s="65"/>
      <c r="UR7" s="65"/>
      <c r="UW7" s="220"/>
      <c r="UX7" s="65"/>
      <c r="UY7" s="65"/>
      <c r="VH7" s="65"/>
      <c r="VM7" s="220"/>
      <c r="VN7" s="65"/>
      <c r="VO7" s="65"/>
      <c r="VX7" s="65"/>
      <c r="WC7" s="220"/>
      <c r="WD7" s="65"/>
      <c r="WE7" s="65"/>
      <c r="WN7" s="65"/>
      <c r="WS7" s="220"/>
      <c r="WT7" s="65"/>
      <c r="WU7" s="65"/>
      <c r="XD7" s="65"/>
      <c r="XI7" s="220"/>
      <c r="XJ7" s="65"/>
      <c r="XK7" s="65"/>
      <c r="XT7" s="65"/>
      <c r="XY7" s="220"/>
      <c r="XZ7" s="65"/>
      <c r="YA7" s="65"/>
      <c r="YJ7" s="65"/>
      <c r="YO7" s="220"/>
      <c r="YP7" s="65"/>
      <c r="YQ7" s="65"/>
      <c r="YZ7" s="65"/>
      <c r="ZE7" s="220"/>
      <c r="ZF7" s="65"/>
      <c r="ZG7" s="65"/>
      <c r="ZP7" s="65"/>
      <c r="ZU7" s="220"/>
      <c r="ZV7" s="65"/>
      <c r="ZW7" s="65"/>
      <c r="AAF7" s="65"/>
      <c r="AAK7" s="220"/>
      <c r="AAL7" s="65"/>
      <c r="AAM7" s="65"/>
      <c r="AAV7" s="65"/>
      <c r="ABA7" s="220"/>
      <c r="ABB7" s="65"/>
      <c r="ABC7" s="65"/>
      <c r="ABL7" s="65"/>
      <c r="ABQ7" s="220"/>
      <c r="ABR7" s="65"/>
      <c r="ABS7" s="65"/>
      <c r="ACB7" s="65"/>
      <c r="ACG7" s="220"/>
      <c r="ACH7" s="65"/>
      <c r="ACI7" s="65"/>
      <c r="ACR7" s="65"/>
      <c r="ACW7" s="220"/>
      <c r="ACX7" s="65"/>
      <c r="ACY7" s="65"/>
      <c r="ADH7" s="65"/>
      <c r="ADM7" s="220"/>
      <c r="ADN7" s="65"/>
      <c r="ADO7" s="65"/>
      <c r="ADX7" s="65"/>
      <c r="AEC7" s="220"/>
      <c r="AED7" s="65"/>
      <c r="AEE7" s="65"/>
      <c r="AEN7" s="65"/>
      <c r="AES7" s="220"/>
      <c r="AET7" s="65"/>
      <c r="AEU7" s="65"/>
      <c r="AFD7" s="65"/>
      <c r="AFI7" s="220"/>
      <c r="AFJ7" s="65"/>
      <c r="AFK7" s="65"/>
      <c r="AFT7" s="65"/>
      <c r="AFY7" s="220"/>
      <c r="AFZ7" s="65"/>
      <c r="AGA7" s="65"/>
      <c r="AGJ7" s="65"/>
      <c r="AGO7" s="220"/>
      <c r="AGP7" s="65"/>
      <c r="AGQ7" s="65"/>
      <c r="AGZ7" s="65"/>
      <c r="AHE7" s="220"/>
      <c r="AHF7" s="65"/>
      <c r="AHG7" s="65"/>
      <c r="AHP7" s="65"/>
      <c r="AHU7" s="220"/>
      <c r="AHV7" s="65"/>
      <c r="AHW7" s="65"/>
      <c r="AIF7" s="65"/>
      <c r="AIK7" s="220"/>
      <c r="AIL7" s="65"/>
      <c r="AIM7" s="65"/>
      <c r="AIV7" s="65"/>
      <c r="AJA7" s="220"/>
      <c r="AJB7" s="65"/>
      <c r="AJC7" s="65"/>
      <c r="AJL7" s="65"/>
      <c r="AJQ7" s="220"/>
      <c r="AJR7" s="65"/>
      <c r="AJS7" s="65"/>
      <c r="AKB7" s="65"/>
      <c r="AKG7" s="220"/>
      <c r="AKH7" s="65"/>
      <c r="AKI7" s="65"/>
      <c r="AKR7" s="65"/>
      <c r="AKW7" s="220"/>
      <c r="AKX7" s="65"/>
      <c r="AKY7" s="65"/>
      <c r="ALH7" s="65"/>
      <c r="ALM7" s="220"/>
      <c r="ALN7" s="65"/>
      <c r="ALO7" s="65"/>
      <c r="ALX7" s="65"/>
      <c r="AMC7" s="220"/>
      <c r="AMD7" s="65"/>
      <c r="AME7" s="65"/>
      <c r="AMN7" s="65"/>
      <c r="AMS7" s="220"/>
      <c r="AMT7" s="65"/>
      <c r="AMU7" s="65"/>
      <c r="AND7" s="65"/>
      <c r="ANI7" s="220"/>
      <c r="ANJ7" s="65"/>
      <c r="ANK7" s="65"/>
      <c r="ANT7" s="65"/>
      <c r="ANY7" s="220"/>
      <c r="ANZ7" s="65"/>
      <c r="AOA7" s="65"/>
      <c r="AOJ7" s="65"/>
      <c r="AOO7" s="220"/>
      <c r="AOP7" s="65"/>
      <c r="AOQ7" s="65"/>
      <c r="AOZ7" s="65"/>
      <c r="APE7" s="220"/>
      <c r="APF7" s="65"/>
      <c r="APG7" s="65"/>
      <c r="APP7" s="65"/>
      <c r="APU7" s="220"/>
      <c r="APV7" s="65"/>
      <c r="APW7" s="65"/>
      <c r="AQF7" s="65"/>
      <c r="AQK7" s="220"/>
      <c r="AQL7" s="65"/>
      <c r="AQM7" s="65"/>
      <c r="AQV7" s="65"/>
      <c r="ARA7" s="220"/>
      <c r="ARB7" s="65"/>
      <c r="ARC7" s="65"/>
      <c r="ARL7" s="65"/>
      <c r="ARQ7" s="220"/>
      <c r="ARR7" s="65"/>
      <c r="ARS7" s="65"/>
      <c r="ASB7" s="65"/>
      <c r="ASG7" s="220"/>
      <c r="ASH7" s="65"/>
      <c r="ASI7" s="65"/>
      <c r="ASR7" s="65"/>
      <c r="ASW7" s="220"/>
      <c r="ASX7" s="65"/>
      <c r="ASY7" s="65"/>
      <c r="ATH7" s="65"/>
      <c r="ATM7" s="220"/>
      <c r="ATN7" s="65"/>
      <c r="ATO7" s="65"/>
      <c r="ATX7" s="65"/>
      <c r="AUC7" s="220"/>
      <c r="AUD7" s="65"/>
      <c r="AUE7" s="65"/>
      <c r="AUN7" s="65"/>
      <c r="AUS7" s="220"/>
      <c r="AUT7" s="65"/>
      <c r="AUU7" s="65"/>
      <c r="AVD7" s="65"/>
      <c r="AVI7" s="220"/>
      <c r="AVJ7" s="65"/>
      <c r="AVK7" s="65"/>
      <c r="AVT7" s="65"/>
      <c r="AVY7" s="220"/>
      <c r="AVZ7" s="65"/>
      <c r="AWA7" s="65"/>
      <c r="AWJ7" s="65"/>
      <c r="AWO7" s="220"/>
      <c r="AWP7" s="65"/>
      <c r="AWQ7" s="65"/>
      <c r="AWZ7" s="65"/>
      <c r="AXE7" s="220"/>
      <c r="AXF7" s="65"/>
      <c r="AXG7" s="65"/>
      <c r="AXP7" s="65"/>
      <c r="AXU7" s="220"/>
      <c r="AXV7" s="65"/>
      <c r="AXW7" s="65"/>
      <c r="AYF7" s="65"/>
      <c r="AYK7" s="220"/>
      <c r="AYL7" s="65"/>
      <c r="AYM7" s="65"/>
      <c r="AYV7" s="65"/>
      <c r="AZA7" s="220"/>
      <c r="AZB7" s="65"/>
      <c r="AZC7" s="65"/>
      <c r="AZL7" s="65"/>
      <c r="AZQ7" s="220"/>
      <c r="AZR7" s="65"/>
      <c r="AZS7" s="65"/>
      <c r="BAB7" s="65"/>
      <c r="BAG7" s="220"/>
      <c r="BAH7" s="65"/>
      <c r="BAI7" s="65"/>
      <c r="BAR7" s="65"/>
      <c r="BAW7" s="220"/>
      <c r="BAX7" s="65"/>
      <c r="BAY7" s="65"/>
      <c r="BBH7" s="65"/>
      <c r="BBM7" s="220"/>
      <c r="BBN7" s="65"/>
      <c r="BBO7" s="65"/>
      <c r="BBX7" s="65"/>
      <c r="BCC7" s="220"/>
      <c r="BCD7" s="65"/>
      <c r="BCE7" s="65"/>
      <c r="BCN7" s="65"/>
      <c r="BCS7" s="220"/>
      <c r="BCT7" s="65"/>
      <c r="BCU7" s="65"/>
      <c r="BDD7" s="65"/>
      <c r="BDI7" s="220"/>
      <c r="BDJ7" s="65"/>
      <c r="BDK7" s="65"/>
      <c r="BDT7" s="65"/>
      <c r="BDY7" s="220"/>
      <c r="BDZ7" s="65"/>
      <c r="BEA7" s="65"/>
      <c r="BEJ7" s="65"/>
      <c r="BEO7" s="220"/>
      <c r="BEP7" s="65"/>
      <c r="BEQ7" s="65"/>
      <c r="BEZ7" s="65"/>
      <c r="BFE7" s="220"/>
      <c r="BFF7" s="65"/>
      <c r="BFG7" s="65"/>
      <c r="BFP7" s="65"/>
      <c r="BFU7" s="220"/>
      <c r="BFV7" s="65"/>
      <c r="BFW7" s="65"/>
      <c r="BGF7" s="65"/>
      <c r="BGK7" s="220"/>
      <c r="BGL7" s="65"/>
      <c r="BGM7" s="65"/>
      <c r="BGV7" s="65"/>
      <c r="BHA7" s="220"/>
      <c r="BHB7" s="65"/>
      <c r="BHC7" s="65"/>
      <c r="BHL7" s="65"/>
      <c r="BHQ7" s="220"/>
      <c r="BHR7" s="65"/>
      <c r="BHS7" s="65"/>
      <c r="BIB7" s="65"/>
      <c r="BIG7" s="220"/>
      <c r="BIH7" s="65"/>
      <c r="BII7" s="65"/>
      <c r="BIR7" s="65"/>
      <c r="BIW7" s="220"/>
      <c r="BIX7" s="65"/>
      <c r="BIY7" s="65"/>
      <c r="BJH7" s="65"/>
      <c r="BJM7" s="220"/>
      <c r="BJN7" s="65"/>
      <c r="BJO7" s="65"/>
      <c r="BJX7" s="65"/>
      <c r="BKC7" s="220"/>
      <c r="BKD7" s="65"/>
      <c r="BKE7" s="65"/>
      <c r="BKN7" s="65"/>
      <c r="BKS7" s="220"/>
      <c r="BKT7" s="65"/>
      <c r="BKU7" s="65"/>
      <c r="BLD7" s="65"/>
      <c r="BLI7" s="220"/>
      <c r="BLJ7" s="65"/>
      <c r="BLK7" s="65"/>
      <c r="BLT7" s="65"/>
      <c r="BLY7" s="220"/>
      <c r="BLZ7" s="65"/>
      <c r="BMA7" s="65"/>
      <c r="BMJ7" s="65"/>
      <c r="BMO7" s="220"/>
      <c r="BMP7" s="65"/>
      <c r="BMQ7" s="65"/>
      <c r="BMZ7" s="65"/>
      <c r="BNE7" s="220"/>
      <c r="BNF7" s="65"/>
      <c r="BNG7" s="65"/>
      <c r="BNP7" s="65"/>
      <c r="BNU7" s="220"/>
      <c r="BNV7" s="65"/>
      <c r="BNW7" s="65"/>
      <c r="BOF7" s="65"/>
      <c r="BOK7" s="220"/>
      <c r="BOL7" s="65"/>
      <c r="BOM7" s="65"/>
      <c r="BOV7" s="65"/>
      <c r="BPA7" s="220"/>
      <c r="BPB7" s="65"/>
      <c r="BPC7" s="65"/>
      <c r="BPL7" s="65"/>
      <c r="BPQ7" s="220"/>
      <c r="BPR7" s="65"/>
      <c r="BPS7" s="65"/>
      <c r="BQB7" s="65"/>
      <c r="BQG7" s="220"/>
      <c r="BQH7" s="65"/>
      <c r="BQI7" s="65"/>
      <c r="BQR7" s="65"/>
      <c r="BQW7" s="220"/>
      <c r="BQX7" s="65"/>
      <c r="BQY7" s="65"/>
      <c r="BRH7" s="65"/>
      <c r="BRM7" s="220"/>
      <c r="BRN7" s="65"/>
      <c r="BRO7" s="65"/>
      <c r="BRX7" s="65"/>
      <c r="BSC7" s="220"/>
      <c r="BSD7" s="65"/>
      <c r="BSE7" s="65"/>
      <c r="BSN7" s="65"/>
      <c r="BSS7" s="220"/>
      <c r="BST7" s="65"/>
      <c r="BSU7" s="65"/>
      <c r="BTD7" s="65"/>
      <c r="BTI7" s="220"/>
      <c r="BTJ7" s="65"/>
      <c r="BTK7" s="65"/>
      <c r="BTT7" s="65"/>
      <c r="BTY7" s="220"/>
      <c r="BTZ7" s="65"/>
      <c r="BUA7" s="65"/>
      <c r="BUJ7" s="65"/>
      <c r="BUO7" s="220"/>
      <c r="BUP7" s="65"/>
      <c r="BUQ7" s="65"/>
      <c r="BUZ7" s="65"/>
      <c r="BVE7" s="220"/>
      <c r="BVF7" s="65"/>
      <c r="BVG7" s="65"/>
      <c r="BVP7" s="65"/>
      <c r="BVU7" s="220"/>
      <c r="BVV7" s="65"/>
      <c r="BVW7" s="65"/>
      <c r="BWF7" s="65"/>
      <c r="BWK7" s="220"/>
      <c r="BWL7" s="65"/>
      <c r="BWM7" s="65"/>
      <c r="BWV7" s="65"/>
      <c r="BXA7" s="220"/>
      <c r="BXB7" s="65"/>
      <c r="BXC7" s="65"/>
      <c r="BXL7" s="65"/>
      <c r="BXQ7" s="220"/>
      <c r="BXR7" s="65"/>
      <c r="BXS7" s="65"/>
      <c r="BYB7" s="65"/>
      <c r="BYG7" s="220"/>
      <c r="BYH7" s="65"/>
      <c r="BYI7" s="65"/>
      <c r="BYR7" s="65"/>
      <c r="BYW7" s="220"/>
      <c r="BYX7" s="65"/>
      <c r="BYY7" s="65"/>
      <c r="BZH7" s="65"/>
      <c r="BZM7" s="220"/>
      <c r="BZN7" s="65"/>
      <c r="BZO7" s="65"/>
      <c r="BZX7" s="65"/>
      <c r="CAC7" s="220"/>
      <c r="CAD7" s="65"/>
      <c r="CAE7" s="65"/>
      <c r="CAN7" s="65"/>
      <c r="CAS7" s="220"/>
      <c r="CAT7" s="65"/>
      <c r="CAU7" s="65"/>
      <c r="CBD7" s="65"/>
      <c r="CBI7" s="220"/>
      <c r="CBJ7" s="65"/>
      <c r="CBK7" s="65"/>
      <c r="CBT7" s="65"/>
      <c r="CBY7" s="220"/>
      <c r="CBZ7" s="65"/>
      <c r="CCA7" s="65"/>
      <c r="CCJ7" s="65"/>
      <c r="CCO7" s="220"/>
      <c r="CCP7" s="65"/>
      <c r="CCQ7" s="65"/>
      <c r="CCZ7" s="65"/>
      <c r="CDE7" s="220"/>
      <c r="CDF7" s="65"/>
      <c r="CDG7" s="65"/>
      <c r="CDP7" s="65"/>
      <c r="CDU7" s="220"/>
      <c r="CDV7" s="65"/>
      <c r="CDW7" s="65"/>
      <c r="CEF7" s="65"/>
      <c r="CEK7" s="220"/>
      <c r="CEL7" s="65"/>
      <c r="CEM7" s="65"/>
      <c r="CEV7" s="65"/>
      <c r="CFA7" s="220"/>
      <c r="CFB7" s="65"/>
      <c r="CFC7" s="65"/>
      <c r="CFL7" s="65"/>
      <c r="CFQ7" s="220"/>
      <c r="CFR7" s="65"/>
      <c r="CFS7" s="65"/>
      <c r="CGB7" s="65"/>
      <c r="CGG7" s="220"/>
      <c r="CGH7" s="65"/>
      <c r="CGI7" s="65"/>
      <c r="CGR7" s="65"/>
      <c r="CGW7" s="220"/>
      <c r="CGX7" s="65"/>
      <c r="CGY7" s="65"/>
      <c r="CHH7" s="65"/>
      <c r="CHM7" s="220"/>
      <c r="CHN7" s="65"/>
      <c r="CHO7" s="65"/>
      <c r="CHX7" s="65"/>
      <c r="CIC7" s="220"/>
      <c r="CID7" s="65"/>
      <c r="CIE7" s="65"/>
      <c r="CIN7" s="65"/>
      <c r="CIS7" s="220"/>
      <c r="CIT7" s="65"/>
      <c r="CIU7" s="65"/>
      <c r="CJD7" s="65"/>
      <c r="CJI7" s="220"/>
      <c r="CJJ7" s="65"/>
      <c r="CJK7" s="65"/>
      <c r="CJT7" s="65"/>
      <c r="CJY7" s="220"/>
      <c r="CJZ7" s="65"/>
      <c r="CKA7" s="65"/>
      <c r="CKJ7" s="65"/>
      <c r="CKO7" s="220"/>
      <c r="CKP7" s="65"/>
      <c r="CKQ7" s="65"/>
      <c r="CKZ7" s="65"/>
      <c r="CLE7" s="220"/>
      <c r="CLF7" s="65"/>
      <c r="CLG7" s="65"/>
      <c r="CLP7" s="65"/>
      <c r="CLU7" s="220"/>
      <c r="CLV7" s="65"/>
      <c r="CLW7" s="65"/>
      <c r="CMF7" s="65"/>
      <c r="CMK7" s="220"/>
      <c r="CML7" s="65"/>
      <c r="CMM7" s="65"/>
      <c r="CMV7" s="65"/>
      <c r="CNA7" s="220"/>
      <c r="CNB7" s="65"/>
      <c r="CNC7" s="65"/>
      <c r="CNL7" s="65"/>
      <c r="CNQ7" s="220"/>
      <c r="CNR7" s="65"/>
      <c r="CNS7" s="65"/>
      <c r="COB7" s="65"/>
      <c r="COG7" s="220"/>
      <c r="COH7" s="65"/>
      <c r="COI7" s="65"/>
      <c r="COR7" s="65"/>
      <c r="COW7" s="220"/>
      <c r="COX7" s="65"/>
      <c r="COY7" s="65"/>
      <c r="CPH7" s="65"/>
      <c r="CPM7" s="220"/>
      <c r="CPN7" s="65"/>
      <c r="CPO7" s="65"/>
      <c r="CPX7" s="65"/>
      <c r="CQC7" s="220"/>
      <c r="CQD7" s="65"/>
      <c r="CQE7" s="65"/>
      <c r="CQN7" s="65"/>
      <c r="CQS7" s="220"/>
      <c r="CQT7" s="65"/>
      <c r="CQU7" s="65"/>
      <c r="CRD7" s="65"/>
      <c r="CRI7" s="220"/>
      <c r="CRJ7" s="65"/>
      <c r="CRK7" s="65"/>
      <c r="CRT7" s="65"/>
      <c r="CRY7" s="220"/>
      <c r="CRZ7" s="65"/>
      <c r="CSA7" s="65"/>
      <c r="CSJ7" s="65"/>
      <c r="CSO7" s="220"/>
      <c r="CSP7" s="65"/>
      <c r="CSQ7" s="65"/>
      <c r="CSZ7" s="65"/>
      <c r="CTE7" s="220"/>
      <c r="CTF7" s="65"/>
      <c r="CTG7" s="65"/>
      <c r="CTP7" s="65"/>
      <c r="CTU7" s="220"/>
      <c r="CTV7" s="65"/>
      <c r="CTW7" s="65"/>
      <c r="CUF7" s="65"/>
      <c r="CUK7" s="220"/>
      <c r="CUL7" s="65"/>
      <c r="CUM7" s="65"/>
      <c r="CUV7" s="65"/>
      <c r="CVA7" s="220"/>
      <c r="CVB7" s="65"/>
      <c r="CVC7" s="65"/>
      <c r="CVL7" s="65"/>
      <c r="CVQ7" s="220"/>
      <c r="CVR7" s="65"/>
      <c r="CVS7" s="65"/>
      <c r="CWB7" s="65"/>
      <c r="CWG7" s="220"/>
      <c r="CWH7" s="65"/>
      <c r="CWI7" s="65"/>
      <c r="CWR7" s="65"/>
      <c r="CWW7" s="220"/>
      <c r="CWX7" s="65"/>
      <c r="CWY7" s="65"/>
      <c r="CXH7" s="65"/>
      <c r="CXM7" s="220"/>
      <c r="CXN7" s="65"/>
      <c r="CXO7" s="65"/>
      <c r="CXX7" s="65"/>
      <c r="CYC7" s="220"/>
      <c r="CYD7" s="65"/>
      <c r="CYE7" s="65"/>
      <c r="CYN7" s="65"/>
      <c r="CYS7" s="220"/>
      <c r="CYT7" s="65"/>
      <c r="CYU7" s="65"/>
      <c r="CZD7" s="65"/>
      <c r="CZI7" s="220"/>
      <c r="CZJ7" s="65"/>
      <c r="CZK7" s="65"/>
      <c r="CZT7" s="65"/>
      <c r="CZY7" s="220"/>
      <c r="CZZ7" s="65"/>
      <c r="DAA7" s="65"/>
      <c r="DAJ7" s="65"/>
      <c r="DAO7" s="220"/>
      <c r="DAP7" s="65"/>
      <c r="DAQ7" s="65"/>
      <c r="DAZ7" s="65"/>
      <c r="DBE7" s="220"/>
      <c r="DBF7" s="65"/>
      <c r="DBG7" s="65"/>
      <c r="DBP7" s="65"/>
      <c r="DBU7" s="220"/>
      <c r="DBV7" s="65"/>
      <c r="DBW7" s="65"/>
      <c r="DCF7" s="65"/>
      <c r="DCK7" s="220"/>
      <c r="DCL7" s="65"/>
      <c r="DCM7" s="65"/>
      <c r="DCV7" s="65"/>
      <c r="DDA7" s="220"/>
      <c r="DDB7" s="65"/>
      <c r="DDC7" s="65"/>
      <c r="DDL7" s="65"/>
      <c r="DDQ7" s="220"/>
      <c r="DDR7" s="65"/>
      <c r="DDS7" s="65"/>
      <c r="DEB7" s="65"/>
      <c r="DEG7" s="220"/>
      <c r="DEH7" s="65"/>
      <c r="DEI7" s="65"/>
      <c r="DER7" s="65"/>
      <c r="DEW7" s="220"/>
      <c r="DEX7" s="65"/>
      <c r="DEY7" s="65"/>
      <c r="DFH7" s="65"/>
      <c r="DFM7" s="220"/>
      <c r="DFN7" s="65"/>
      <c r="DFO7" s="65"/>
      <c r="DFX7" s="65"/>
      <c r="DGC7" s="220"/>
      <c r="DGD7" s="65"/>
      <c r="DGE7" s="65"/>
      <c r="DGN7" s="65"/>
      <c r="DGS7" s="220"/>
      <c r="DGT7" s="65"/>
      <c r="DGU7" s="65"/>
      <c r="DHD7" s="65"/>
      <c r="DHI7" s="220"/>
      <c r="DHJ7" s="65"/>
      <c r="DHK7" s="65"/>
      <c r="DHT7" s="65"/>
      <c r="DHY7" s="220"/>
      <c r="DHZ7" s="65"/>
      <c r="DIA7" s="65"/>
      <c r="DIJ7" s="65"/>
      <c r="DIO7" s="220"/>
      <c r="DIP7" s="65"/>
      <c r="DIQ7" s="65"/>
      <c r="DIZ7" s="65"/>
      <c r="DJE7" s="220"/>
      <c r="DJF7" s="65"/>
      <c r="DJG7" s="65"/>
      <c r="DJP7" s="65"/>
      <c r="DJU7" s="220"/>
      <c r="DJV7" s="65"/>
      <c r="DJW7" s="65"/>
      <c r="DKF7" s="65"/>
      <c r="DKK7" s="220"/>
      <c r="DKL7" s="65"/>
      <c r="DKM7" s="65"/>
      <c r="DKV7" s="65"/>
      <c r="DLA7" s="220"/>
      <c r="DLB7" s="65"/>
      <c r="DLC7" s="65"/>
      <c r="DLL7" s="65"/>
      <c r="DLQ7" s="220"/>
      <c r="DLR7" s="65"/>
      <c r="DLS7" s="65"/>
      <c r="DMB7" s="65"/>
      <c r="DMG7" s="220"/>
      <c r="DMH7" s="65"/>
      <c r="DMI7" s="65"/>
      <c r="DMR7" s="65"/>
      <c r="DMW7" s="220"/>
      <c r="DMX7" s="65"/>
      <c r="DMY7" s="65"/>
      <c r="DNH7" s="65"/>
      <c r="DNM7" s="220"/>
      <c r="DNN7" s="65"/>
      <c r="DNO7" s="65"/>
      <c r="DNX7" s="65"/>
      <c r="DOC7" s="220"/>
      <c r="DOD7" s="65"/>
      <c r="DOE7" s="65"/>
      <c r="DON7" s="65"/>
      <c r="DOS7" s="220"/>
      <c r="DOT7" s="65"/>
      <c r="DOU7" s="65"/>
      <c r="DPD7" s="65"/>
      <c r="DPI7" s="220"/>
      <c r="DPJ7" s="65"/>
      <c r="DPK7" s="65"/>
      <c r="DPT7" s="65"/>
      <c r="DPY7" s="220"/>
      <c r="DPZ7" s="65"/>
      <c r="DQA7" s="65"/>
      <c r="DQJ7" s="65"/>
      <c r="DQO7" s="220"/>
      <c r="DQP7" s="65"/>
      <c r="DQQ7" s="65"/>
      <c r="DQZ7" s="65"/>
      <c r="DRE7" s="220"/>
      <c r="DRF7" s="65"/>
      <c r="DRG7" s="65"/>
      <c r="DRP7" s="65"/>
      <c r="DRU7" s="220"/>
      <c r="DRV7" s="65"/>
      <c r="DRW7" s="65"/>
      <c r="DSF7" s="65"/>
      <c r="DSK7" s="220"/>
      <c r="DSL7" s="65"/>
      <c r="DSM7" s="65"/>
      <c r="DSV7" s="65"/>
      <c r="DTA7" s="220"/>
      <c r="DTB7" s="65"/>
      <c r="DTC7" s="65"/>
      <c r="DTL7" s="65"/>
      <c r="DTQ7" s="220"/>
      <c r="DTR7" s="65"/>
      <c r="DTS7" s="65"/>
      <c r="DUB7" s="65"/>
      <c r="DUG7" s="220"/>
      <c r="DUH7" s="65"/>
      <c r="DUI7" s="65"/>
      <c r="DUR7" s="65"/>
      <c r="DUW7" s="220"/>
      <c r="DUX7" s="65"/>
      <c r="DUY7" s="65"/>
      <c r="DVH7" s="65"/>
      <c r="DVM7" s="220"/>
      <c r="DVN7" s="65"/>
      <c r="DVO7" s="65"/>
      <c r="DVX7" s="65"/>
      <c r="DWC7" s="220"/>
      <c r="DWD7" s="65"/>
      <c r="DWE7" s="65"/>
      <c r="DWN7" s="65"/>
      <c r="DWS7" s="220"/>
      <c r="DWT7" s="65"/>
      <c r="DWU7" s="65"/>
      <c r="DXD7" s="65"/>
      <c r="DXI7" s="220"/>
      <c r="DXJ7" s="65"/>
      <c r="DXK7" s="65"/>
      <c r="DXT7" s="65"/>
      <c r="DXY7" s="220"/>
      <c r="DXZ7" s="65"/>
      <c r="DYA7" s="65"/>
      <c r="DYJ7" s="65"/>
      <c r="DYO7" s="220"/>
      <c r="DYP7" s="65"/>
      <c r="DYQ7" s="65"/>
      <c r="DYZ7" s="65"/>
      <c r="DZE7" s="220"/>
      <c r="DZF7" s="65"/>
      <c r="DZG7" s="65"/>
      <c r="DZP7" s="65"/>
      <c r="DZU7" s="220"/>
      <c r="DZV7" s="65"/>
      <c r="DZW7" s="65"/>
      <c r="EAF7" s="65"/>
      <c r="EAK7" s="220"/>
      <c r="EAL7" s="65"/>
      <c r="EAM7" s="65"/>
      <c r="EAV7" s="65"/>
      <c r="EBA7" s="220"/>
      <c r="EBB7" s="65"/>
      <c r="EBC7" s="65"/>
      <c r="EBL7" s="65"/>
      <c r="EBQ7" s="220"/>
      <c r="EBR7" s="65"/>
      <c r="EBS7" s="65"/>
      <c r="ECB7" s="65"/>
      <c r="ECG7" s="220"/>
      <c r="ECH7" s="65"/>
      <c r="ECI7" s="65"/>
      <c r="ECR7" s="65"/>
      <c r="ECW7" s="220"/>
      <c r="ECX7" s="65"/>
      <c r="ECY7" s="65"/>
      <c r="EDH7" s="65"/>
      <c r="EDM7" s="220"/>
      <c r="EDN7" s="65"/>
      <c r="EDO7" s="65"/>
      <c r="EDX7" s="65"/>
      <c r="EEC7" s="220"/>
      <c r="EED7" s="65"/>
      <c r="EEE7" s="65"/>
      <c r="EEN7" s="65"/>
      <c r="EES7" s="220"/>
      <c r="EET7" s="65"/>
      <c r="EEU7" s="65"/>
      <c r="EFD7" s="65"/>
      <c r="EFI7" s="220"/>
      <c r="EFJ7" s="65"/>
      <c r="EFK7" s="65"/>
      <c r="EFT7" s="65"/>
      <c r="EFY7" s="220"/>
      <c r="EFZ7" s="65"/>
      <c r="EGA7" s="65"/>
      <c r="EGJ7" s="65"/>
      <c r="EGO7" s="220"/>
      <c r="EGP7" s="65"/>
      <c r="EGQ7" s="65"/>
      <c r="EGZ7" s="65"/>
      <c r="EHE7" s="220"/>
      <c r="EHF7" s="65"/>
      <c r="EHG7" s="65"/>
      <c r="EHP7" s="65"/>
      <c r="EHU7" s="220"/>
      <c r="EHV7" s="65"/>
      <c r="EHW7" s="65"/>
      <c r="EIF7" s="65"/>
      <c r="EIK7" s="220"/>
      <c r="EIL7" s="65"/>
      <c r="EIM7" s="65"/>
      <c r="EIV7" s="65"/>
      <c r="EJA7" s="220"/>
      <c r="EJB7" s="65"/>
      <c r="EJC7" s="65"/>
      <c r="EJL7" s="65"/>
      <c r="EJQ7" s="220"/>
      <c r="EJR7" s="65"/>
      <c r="EJS7" s="65"/>
      <c r="EKB7" s="65"/>
      <c r="EKG7" s="220"/>
      <c r="EKH7" s="65"/>
      <c r="EKI7" s="65"/>
      <c r="EKR7" s="65"/>
      <c r="EKW7" s="220"/>
      <c r="EKX7" s="65"/>
      <c r="EKY7" s="65"/>
      <c r="ELH7" s="65"/>
      <c r="ELM7" s="220"/>
      <c r="ELN7" s="65"/>
      <c r="ELO7" s="65"/>
      <c r="ELX7" s="65"/>
      <c r="EMC7" s="220"/>
      <c r="EMD7" s="65"/>
      <c r="EME7" s="65"/>
      <c r="EMN7" s="65"/>
      <c r="EMS7" s="220"/>
      <c r="EMT7" s="65"/>
      <c r="EMU7" s="65"/>
      <c r="END7" s="65"/>
      <c r="ENI7" s="220"/>
      <c r="ENJ7" s="65"/>
      <c r="ENK7" s="65"/>
      <c r="ENT7" s="65"/>
      <c r="ENY7" s="220"/>
      <c r="ENZ7" s="65"/>
      <c r="EOA7" s="65"/>
      <c r="EOJ7" s="65"/>
      <c r="EOO7" s="220"/>
      <c r="EOP7" s="65"/>
      <c r="EOQ7" s="65"/>
      <c r="EOZ7" s="65"/>
      <c r="EPE7" s="220"/>
      <c r="EPF7" s="65"/>
      <c r="EPG7" s="65"/>
      <c r="EPP7" s="65"/>
      <c r="EPU7" s="220"/>
      <c r="EPV7" s="65"/>
      <c r="EPW7" s="65"/>
      <c r="EQF7" s="65"/>
      <c r="EQK7" s="220"/>
      <c r="EQL7" s="65"/>
      <c r="EQM7" s="65"/>
      <c r="EQV7" s="65"/>
      <c r="ERA7" s="220"/>
      <c r="ERB7" s="65"/>
      <c r="ERC7" s="65"/>
      <c r="ERL7" s="65"/>
      <c r="ERQ7" s="220"/>
      <c r="ERR7" s="65"/>
      <c r="ERS7" s="65"/>
      <c r="ESB7" s="65"/>
      <c r="ESG7" s="220"/>
      <c r="ESH7" s="65"/>
      <c r="ESI7" s="65"/>
      <c r="ESR7" s="65"/>
      <c r="ESW7" s="220"/>
      <c r="ESX7" s="65"/>
      <c r="ESY7" s="65"/>
      <c r="ETH7" s="65"/>
      <c r="ETM7" s="220"/>
      <c r="ETN7" s="65"/>
      <c r="ETO7" s="65"/>
      <c r="ETX7" s="65"/>
      <c r="EUC7" s="220"/>
      <c r="EUD7" s="65"/>
      <c r="EUE7" s="65"/>
      <c r="EUN7" s="65"/>
      <c r="EUS7" s="220"/>
      <c r="EUT7" s="65"/>
      <c r="EUU7" s="65"/>
      <c r="EVD7" s="65"/>
      <c r="EVI7" s="220"/>
      <c r="EVJ7" s="65"/>
      <c r="EVK7" s="65"/>
      <c r="EVT7" s="65"/>
      <c r="EVY7" s="220"/>
      <c r="EVZ7" s="65"/>
      <c r="EWA7" s="65"/>
      <c r="EWJ7" s="65"/>
      <c r="EWO7" s="220"/>
      <c r="EWP7" s="65"/>
      <c r="EWQ7" s="65"/>
      <c r="EWZ7" s="65"/>
      <c r="EXE7" s="220"/>
      <c r="EXF7" s="65"/>
      <c r="EXG7" s="65"/>
      <c r="EXP7" s="65"/>
      <c r="EXU7" s="220"/>
      <c r="EXV7" s="65"/>
      <c r="EXW7" s="65"/>
      <c r="EYF7" s="65"/>
      <c r="EYK7" s="220"/>
      <c r="EYL7" s="65"/>
      <c r="EYM7" s="65"/>
      <c r="EYV7" s="65"/>
      <c r="EZA7" s="220"/>
      <c r="EZB7" s="65"/>
      <c r="EZC7" s="65"/>
      <c r="EZL7" s="65"/>
      <c r="EZQ7" s="220"/>
      <c r="EZR7" s="65"/>
      <c r="EZS7" s="65"/>
      <c r="FAB7" s="65"/>
      <c r="FAG7" s="220"/>
      <c r="FAH7" s="65"/>
      <c r="FAI7" s="65"/>
      <c r="FAR7" s="65"/>
      <c r="FAW7" s="220"/>
      <c r="FAX7" s="65"/>
      <c r="FAY7" s="65"/>
      <c r="FBH7" s="65"/>
      <c r="FBM7" s="220"/>
      <c r="FBN7" s="65"/>
      <c r="FBO7" s="65"/>
      <c r="FBX7" s="65"/>
      <c r="FCC7" s="220"/>
      <c r="FCD7" s="65"/>
      <c r="FCE7" s="65"/>
      <c r="FCN7" s="65"/>
      <c r="FCS7" s="220"/>
      <c r="FCT7" s="65"/>
      <c r="FCU7" s="65"/>
      <c r="FDD7" s="65"/>
      <c r="FDI7" s="220"/>
      <c r="FDJ7" s="65"/>
      <c r="FDK7" s="65"/>
      <c r="FDT7" s="65"/>
      <c r="FDY7" s="220"/>
      <c r="FDZ7" s="65"/>
      <c r="FEA7" s="65"/>
      <c r="FEJ7" s="65"/>
      <c r="FEO7" s="220"/>
      <c r="FEP7" s="65"/>
      <c r="FEQ7" s="65"/>
      <c r="FEZ7" s="65"/>
      <c r="FFE7" s="220"/>
      <c r="FFF7" s="65"/>
      <c r="FFG7" s="65"/>
      <c r="FFP7" s="65"/>
      <c r="FFU7" s="220"/>
      <c r="FFV7" s="65"/>
      <c r="FFW7" s="65"/>
      <c r="FGF7" s="65"/>
      <c r="FGK7" s="220"/>
      <c r="FGL7" s="65"/>
      <c r="FGM7" s="65"/>
      <c r="FGV7" s="65"/>
      <c r="FHA7" s="220"/>
      <c r="FHB7" s="65"/>
      <c r="FHC7" s="65"/>
      <c r="FHL7" s="65"/>
      <c r="FHQ7" s="220"/>
      <c r="FHR7" s="65"/>
      <c r="FHS7" s="65"/>
      <c r="FIB7" s="65"/>
      <c r="FIG7" s="220"/>
      <c r="FIH7" s="65"/>
      <c r="FII7" s="65"/>
      <c r="FIR7" s="65"/>
      <c r="FIW7" s="220"/>
      <c r="FIX7" s="65"/>
      <c r="FIY7" s="65"/>
      <c r="FJH7" s="65"/>
      <c r="FJM7" s="220"/>
      <c r="FJN7" s="65"/>
      <c r="FJO7" s="65"/>
      <c r="FJX7" s="65"/>
      <c r="FKC7" s="220"/>
      <c r="FKD7" s="65"/>
      <c r="FKE7" s="65"/>
      <c r="FKN7" s="65"/>
      <c r="FKS7" s="220"/>
      <c r="FKT7" s="65"/>
      <c r="FKU7" s="65"/>
      <c r="FLD7" s="65"/>
      <c r="FLI7" s="220"/>
      <c r="FLJ7" s="65"/>
      <c r="FLK7" s="65"/>
      <c r="FLT7" s="65"/>
      <c r="FLY7" s="220"/>
      <c r="FLZ7" s="65"/>
      <c r="FMA7" s="65"/>
      <c r="FMJ7" s="65"/>
      <c r="FMO7" s="220"/>
      <c r="FMP7" s="65"/>
      <c r="FMQ7" s="65"/>
      <c r="FMZ7" s="65"/>
      <c r="FNE7" s="220"/>
      <c r="FNF7" s="65"/>
      <c r="FNG7" s="65"/>
      <c r="FNP7" s="65"/>
      <c r="FNU7" s="220"/>
      <c r="FNV7" s="65"/>
      <c r="FNW7" s="65"/>
      <c r="FOF7" s="65"/>
      <c r="FOK7" s="220"/>
      <c r="FOL7" s="65"/>
      <c r="FOM7" s="65"/>
      <c r="FOV7" s="65"/>
      <c r="FPA7" s="220"/>
      <c r="FPB7" s="65"/>
      <c r="FPC7" s="65"/>
      <c r="FPL7" s="65"/>
      <c r="FPQ7" s="220"/>
      <c r="FPR7" s="65"/>
      <c r="FPS7" s="65"/>
      <c r="FQB7" s="65"/>
      <c r="FQG7" s="220"/>
      <c r="FQH7" s="65"/>
      <c r="FQI7" s="65"/>
      <c r="FQR7" s="65"/>
      <c r="FQW7" s="220"/>
      <c r="FQX7" s="65"/>
      <c r="FQY7" s="65"/>
      <c r="FRH7" s="65"/>
      <c r="FRM7" s="220"/>
      <c r="FRN7" s="65"/>
      <c r="FRO7" s="65"/>
      <c r="FRX7" s="65"/>
      <c r="FSC7" s="220"/>
      <c r="FSD7" s="65"/>
      <c r="FSE7" s="65"/>
      <c r="FSN7" s="65"/>
      <c r="FSS7" s="220"/>
      <c r="FST7" s="65"/>
      <c r="FSU7" s="65"/>
      <c r="FTD7" s="65"/>
      <c r="FTI7" s="220"/>
      <c r="FTJ7" s="65"/>
      <c r="FTK7" s="65"/>
      <c r="FTT7" s="65"/>
      <c r="FTY7" s="220"/>
      <c r="FTZ7" s="65"/>
      <c r="FUA7" s="65"/>
      <c r="FUJ7" s="65"/>
      <c r="FUO7" s="220"/>
      <c r="FUP7" s="65"/>
      <c r="FUQ7" s="65"/>
      <c r="FUZ7" s="65"/>
      <c r="FVE7" s="220"/>
      <c r="FVF7" s="65"/>
      <c r="FVG7" s="65"/>
      <c r="FVP7" s="65"/>
      <c r="FVU7" s="220"/>
      <c r="FVV7" s="65"/>
      <c r="FVW7" s="65"/>
      <c r="FWF7" s="65"/>
      <c r="FWK7" s="220"/>
      <c r="FWL7" s="65"/>
      <c r="FWM7" s="65"/>
      <c r="FWV7" s="65"/>
      <c r="FXA7" s="220"/>
      <c r="FXB7" s="65"/>
      <c r="FXC7" s="65"/>
      <c r="FXL7" s="65"/>
      <c r="FXQ7" s="220"/>
      <c r="FXR7" s="65"/>
      <c r="FXS7" s="65"/>
      <c r="FYB7" s="65"/>
      <c r="FYG7" s="220"/>
      <c r="FYH7" s="65"/>
      <c r="FYI7" s="65"/>
      <c r="FYR7" s="65"/>
      <c r="FYW7" s="220"/>
      <c r="FYX7" s="65"/>
      <c r="FYY7" s="65"/>
      <c r="FZH7" s="65"/>
      <c r="FZM7" s="220"/>
      <c r="FZN7" s="65"/>
      <c r="FZO7" s="65"/>
      <c r="FZX7" s="65"/>
      <c r="GAC7" s="220"/>
      <c r="GAD7" s="65"/>
      <c r="GAE7" s="65"/>
      <c r="GAN7" s="65"/>
      <c r="GAS7" s="220"/>
      <c r="GAT7" s="65"/>
      <c r="GAU7" s="65"/>
      <c r="GBD7" s="65"/>
      <c r="GBI7" s="220"/>
      <c r="GBJ7" s="65"/>
      <c r="GBK7" s="65"/>
      <c r="GBT7" s="65"/>
      <c r="GBY7" s="220"/>
      <c r="GBZ7" s="65"/>
      <c r="GCA7" s="65"/>
      <c r="GCJ7" s="65"/>
      <c r="GCO7" s="220"/>
      <c r="GCP7" s="65"/>
      <c r="GCQ7" s="65"/>
      <c r="GCZ7" s="65"/>
      <c r="GDE7" s="220"/>
      <c r="GDF7" s="65"/>
      <c r="GDG7" s="65"/>
      <c r="GDP7" s="65"/>
      <c r="GDU7" s="220"/>
      <c r="GDV7" s="65"/>
      <c r="GDW7" s="65"/>
      <c r="GEF7" s="65"/>
      <c r="GEK7" s="220"/>
      <c r="GEL7" s="65"/>
      <c r="GEM7" s="65"/>
      <c r="GEV7" s="65"/>
      <c r="GFA7" s="220"/>
      <c r="GFB7" s="65"/>
      <c r="GFC7" s="65"/>
      <c r="GFL7" s="65"/>
      <c r="GFQ7" s="220"/>
      <c r="GFR7" s="65"/>
      <c r="GFS7" s="65"/>
      <c r="GGB7" s="65"/>
      <c r="GGG7" s="220"/>
      <c r="GGH7" s="65"/>
      <c r="GGI7" s="65"/>
      <c r="GGR7" s="65"/>
      <c r="GGW7" s="220"/>
      <c r="GGX7" s="65"/>
      <c r="GGY7" s="65"/>
      <c r="GHH7" s="65"/>
      <c r="GHM7" s="220"/>
      <c r="GHN7" s="65"/>
      <c r="GHO7" s="65"/>
      <c r="GHX7" s="65"/>
      <c r="GIC7" s="220"/>
      <c r="GID7" s="65"/>
      <c r="GIE7" s="65"/>
      <c r="GIN7" s="65"/>
      <c r="GIS7" s="220"/>
      <c r="GIT7" s="65"/>
      <c r="GIU7" s="65"/>
      <c r="GJD7" s="65"/>
      <c r="GJI7" s="220"/>
      <c r="GJJ7" s="65"/>
      <c r="GJK7" s="65"/>
      <c r="GJT7" s="65"/>
      <c r="GJY7" s="220"/>
      <c r="GJZ7" s="65"/>
      <c r="GKA7" s="65"/>
      <c r="GKJ7" s="65"/>
      <c r="GKO7" s="220"/>
      <c r="GKP7" s="65"/>
      <c r="GKQ7" s="65"/>
      <c r="GKZ7" s="65"/>
      <c r="GLE7" s="220"/>
      <c r="GLF7" s="65"/>
      <c r="GLG7" s="65"/>
      <c r="GLP7" s="65"/>
      <c r="GLU7" s="220"/>
      <c r="GLV7" s="65"/>
      <c r="GLW7" s="65"/>
      <c r="GMF7" s="65"/>
      <c r="GMK7" s="220"/>
      <c r="GML7" s="65"/>
      <c r="GMM7" s="65"/>
      <c r="GMV7" s="65"/>
      <c r="GNA7" s="220"/>
      <c r="GNB7" s="65"/>
      <c r="GNC7" s="65"/>
      <c r="GNL7" s="65"/>
      <c r="GNQ7" s="220"/>
      <c r="GNR7" s="65"/>
      <c r="GNS7" s="65"/>
      <c r="GOB7" s="65"/>
      <c r="GOG7" s="220"/>
      <c r="GOH7" s="65"/>
      <c r="GOI7" s="65"/>
      <c r="GOR7" s="65"/>
      <c r="GOW7" s="220"/>
      <c r="GOX7" s="65"/>
      <c r="GOY7" s="65"/>
      <c r="GPH7" s="65"/>
      <c r="GPM7" s="220"/>
      <c r="GPN7" s="65"/>
      <c r="GPO7" s="65"/>
      <c r="GPX7" s="65"/>
      <c r="GQC7" s="220"/>
      <c r="GQD7" s="65"/>
      <c r="GQE7" s="65"/>
      <c r="GQN7" s="65"/>
      <c r="GQS7" s="220"/>
      <c r="GQT7" s="65"/>
      <c r="GQU7" s="65"/>
      <c r="GRD7" s="65"/>
      <c r="GRI7" s="220"/>
      <c r="GRJ7" s="65"/>
      <c r="GRK7" s="65"/>
      <c r="GRT7" s="65"/>
      <c r="GRY7" s="220"/>
      <c r="GRZ7" s="65"/>
      <c r="GSA7" s="65"/>
      <c r="GSJ7" s="65"/>
      <c r="GSO7" s="220"/>
      <c r="GSP7" s="65"/>
      <c r="GSQ7" s="65"/>
      <c r="GSZ7" s="65"/>
      <c r="GTE7" s="220"/>
      <c r="GTF7" s="65"/>
      <c r="GTG7" s="65"/>
      <c r="GTP7" s="65"/>
      <c r="GTU7" s="220"/>
      <c r="GTV7" s="65"/>
      <c r="GTW7" s="65"/>
      <c r="GUF7" s="65"/>
      <c r="GUK7" s="220"/>
      <c r="GUL7" s="65"/>
      <c r="GUM7" s="65"/>
      <c r="GUV7" s="65"/>
      <c r="GVA7" s="220"/>
      <c r="GVB7" s="65"/>
      <c r="GVC7" s="65"/>
      <c r="GVL7" s="65"/>
      <c r="GVQ7" s="220"/>
      <c r="GVR7" s="65"/>
      <c r="GVS7" s="65"/>
      <c r="GWB7" s="65"/>
      <c r="GWG7" s="220"/>
      <c r="GWH7" s="65"/>
      <c r="GWI7" s="65"/>
      <c r="GWR7" s="65"/>
      <c r="GWW7" s="220"/>
      <c r="GWX7" s="65"/>
      <c r="GWY7" s="65"/>
      <c r="GXH7" s="65"/>
      <c r="GXM7" s="220"/>
      <c r="GXN7" s="65"/>
      <c r="GXO7" s="65"/>
      <c r="GXX7" s="65"/>
      <c r="GYC7" s="220"/>
      <c r="GYD7" s="65"/>
      <c r="GYE7" s="65"/>
      <c r="GYN7" s="65"/>
      <c r="GYS7" s="220"/>
      <c r="GYT7" s="65"/>
      <c r="GYU7" s="65"/>
      <c r="GZD7" s="65"/>
      <c r="GZI7" s="220"/>
      <c r="GZJ7" s="65"/>
      <c r="GZK7" s="65"/>
      <c r="GZT7" s="65"/>
      <c r="GZY7" s="220"/>
      <c r="GZZ7" s="65"/>
      <c r="HAA7" s="65"/>
      <c r="HAJ7" s="65"/>
      <c r="HAO7" s="220"/>
      <c r="HAP7" s="65"/>
      <c r="HAQ7" s="65"/>
      <c r="HAZ7" s="65"/>
      <c r="HBE7" s="220"/>
      <c r="HBF7" s="65"/>
      <c r="HBG7" s="65"/>
      <c r="HBP7" s="65"/>
      <c r="HBU7" s="220"/>
      <c r="HBV7" s="65"/>
      <c r="HBW7" s="65"/>
      <c r="HCF7" s="65"/>
      <c r="HCK7" s="220"/>
      <c r="HCL7" s="65"/>
      <c r="HCM7" s="65"/>
      <c r="HCV7" s="65"/>
      <c r="HDA7" s="220"/>
      <c r="HDB7" s="65"/>
      <c r="HDC7" s="65"/>
      <c r="HDL7" s="65"/>
      <c r="HDQ7" s="220"/>
      <c r="HDR7" s="65"/>
      <c r="HDS7" s="65"/>
      <c r="HEB7" s="65"/>
      <c r="HEG7" s="220"/>
      <c r="HEH7" s="65"/>
      <c r="HEI7" s="65"/>
      <c r="HER7" s="65"/>
      <c r="HEW7" s="220"/>
      <c r="HEX7" s="65"/>
      <c r="HEY7" s="65"/>
      <c r="HFH7" s="65"/>
      <c r="HFM7" s="220"/>
      <c r="HFN7" s="65"/>
      <c r="HFO7" s="65"/>
      <c r="HFX7" s="65"/>
      <c r="HGC7" s="220"/>
      <c r="HGD7" s="65"/>
      <c r="HGE7" s="65"/>
      <c r="HGN7" s="65"/>
      <c r="HGS7" s="220"/>
      <c r="HGT7" s="65"/>
      <c r="HGU7" s="65"/>
      <c r="HHD7" s="65"/>
      <c r="HHI7" s="220"/>
      <c r="HHJ7" s="65"/>
      <c r="HHK7" s="65"/>
      <c r="HHT7" s="65"/>
      <c r="HHY7" s="220"/>
      <c r="HHZ7" s="65"/>
      <c r="HIA7" s="65"/>
      <c r="HIJ7" s="65"/>
      <c r="HIO7" s="220"/>
      <c r="HIP7" s="65"/>
      <c r="HIQ7" s="65"/>
      <c r="HIZ7" s="65"/>
      <c r="HJE7" s="220"/>
      <c r="HJF7" s="65"/>
      <c r="HJG7" s="65"/>
      <c r="HJP7" s="65"/>
      <c r="HJU7" s="220"/>
      <c r="HJV7" s="65"/>
      <c r="HJW7" s="65"/>
      <c r="HKF7" s="65"/>
      <c r="HKK7" s="220"/>
      <c r="HKL7" s="65"/>
      <c r="HKM7" s="65"/>
      <c r="HKV7" s="65"/>
      <c r="HLA7" s="220"/>
      <c r="HLB7" s="65"/>
      <c r="HLC7" s="65"/>
      <c r="HLL7" s="65"/>
      <c r="HLQ7" s="220"/>
      <c r="HLR7" s="65"/>
      <c r="HLS7" s="65"/>
      <c r="HMB7" s="65"/>
      <c r="HMG7" s="220"/>
      <c r="HMH7" s="65"/>
      <c r="HMI7" s="65"/>
      <c r="HMR7" s="65"/>
      <c r="HMW7" s="220"/>
      <c r="HMX7" s="65"/>
      <c r="HMY7" s="65"/>
      <c r="HNH7" s="65"/>
      <c r="HNM7" s="220"/>
      <c r="HNN7" s="65"/>
      <c r="HNO7" s="65"/>
      <c r="HNX7" s="65"/>
      <c r="HOC7" s="220"/>
      <c r="HOD7" s="65"/>
      <c r="HOE7" s="65"/>
      <c r="HON7" s="65"/>
      <c r="HOS7" s="220"/>
      <c r="HOT7" s="65"/>
      <c r="HOU7" s="65"/>
      <c r="HPD7" s="65"/>
      <c r="HPI7" s="220"/>
      <c r="HPJ7" s="65"/>
      <c r="HPK7" s="65"/>
      <c r="HPT7" s="65"/>
      <c r="HPY7" s="220"/>
      <c r="HPZ7" s="65"/>
      <c r="HQA7" s="65"/>
      <c r="HQJ7" s="65"/>
      <c r="HQO7" s="220"/>
      <c r="HQP7" s="65"/>
      <c r="HQQ7" s="65"/>
      <c r="HQZ7" s="65"/>
      <c r="HRE7" s="220"/>
      <c r="HRF7" s="65"/>
      <c r="HRG7" s="65"/>
      <c r="HRP7" s="65"/>
      <c r="HRU7" s="220"/>
      <c r="HRV7" s="65"/>
      <c r="HRW7" s="65"/>
      <c r="HSF7" s="65"/>
      <c r="HSK7" s="220"/>
      <c r="HSL7" s="65"/>
      <c r="HSM7" s="65"/>
      <c r="HSV7" s="65"/>
      <c r="HTA7" s="220"/>
      <c r="HTB7" s="65"/>
      <c r="HTC7" s="65"/>
      <c r="HTL7" s="65"/>
      <c r="HTQ7" s="220"/>
      <c r="HTR7" s="65"/>
      <c r="HTS7" s="65"/>
      <c r="HUB7" s="65"/>
      <c r="HUG7" s="220"/>
      <c r="HUH7" s="65"/>
      <c r="HUI7" s="65"/>
      <c r="HUR7" s="65"/>
      <c r="HUW7" s="220"/>
      <c r="HUX7" s="65"/>
      <c r="HUY7" s="65"/>
      <c r="HVH7" s="65"/>
      <c r="HVM7" s="220"/>
      <c r="HVN7" s="65"/>
      <c r="HVO7" s="65"/>
      <c r="HVX7" s="65"/>
      <c r="HWC7" s="220"/>
      <c r="HWD7" s="65"/>
      <c r="HWE7" s="65"/>
      <c r="HWN7" s="65"/>
      <c r="HWS7" s="220"/>
      <c r="HWT7" s="65"/>
      <c r="HWU7" s="65"/>
      <c r="HXD7" s="65"/>
      <c r="HXI7" s="220"/>
      <c r="HXJ7" s="65"/>
      <c r="HXK7" s="65"/>
      <c r="HXT7" s="65"/>
      <c r="HXY7" s="220"/>
      <c r="HXZ7" s="65"/>
      <c r="HYA7" s="65"/>
      <c r="HYJ7" s="65"/>
      <c r="HYO7" s="220"/>
      <c r="HYP7" s="65"/>
      <c r="HYQ7" s="65"/>
      <c r="HYZ7" s="65"/>
      <c r="HZE7" s="220"/>
      <c r="HZF7" s="65"/>
      <c r="HZG7" s="65"/>
      <c r="HZP7" s="65"/>
      <c r="HZU7" s="220"/>
      <c r="HZV7" s="65"/>
      <c r="HZW7" s="65"/>
      <c r="IAF7" s="65"/>
      <c r="IAK7" s="220"/>
      <c r="IAL7" s="65"/>
      <c r="IAM7" s="65"/>
      <c r="IAV7" s="65"/>
      <c r="IBA7" s="220"/>
      <c r="IBB7" s="65"/>
      <c r="IBC7" s="65"/>
      <c r="IBL7" s="65"/>
      <c r="IBQ7" s="220"/>
      <c r="IBR7" s="65"/>
      <c r="IBS7" s="65"/>
      <c r="ICB7" s="65"/>
      <c r="ICG7" s="220"/>
      <c r="ICH7" s="65"/>
      <c r="ICI7" s="65"/>
      <c r="ICR7" s="65"/>
      <c r="ICW7" s="220"/>
      <c r="ICX7" s="65"/>
      <c r="ICY7" s="65"/>
      <c r="IDH7" s="65"/>
      <c r="IDM7" s="220"/>
      <c r="IDN7" s="65"/>
      <c r="IDO7" s="65"/>
      <c r="IDX7" s="65"/>
      <c r="IEC7" s="220"/>
      <c r="IED7" s="65"/>
      <c r="IEE7" s="65"/>
      <c r="IEN7" s="65"/>
      <c r="IES7" s="220"/>
      <c r="IET7" s="65"/>
      <c r="IEU7" s="65"/>
      <c r="IFD7" s="65"/>
      <c r="IFI7" s="220"/>
      <c r="IFJ7" s="65"/>
      <c r="IFK7" s="65"/>
      <c r="IFT7" s="65"/>
      <c r="IFY7" s="220"/>
      <c r="IFZ7" s="65"/>
      <c r="IGA7" s="65"/>
      <c r="IGJ7" s="65"/>
      <c r="IGO7" s="220"/>
      <c r="IGP7" s="65"/>
      <c r="IGQ7" s="65"/>
      <c r="IGZ7" s="65"/>
      <c r="IHE7" s="220"/>
      <c r="IHF7" s="65"/>
      <c r="IHG7" s="65"/>
      <c r="IHP7" s="65"/>
      <c r="IHU7" s="220"/>
      <c r="IHV7" s="65"/>
      <c r="IHW7" s="65"/>
      <c r="IIF7" s="65"/>
      <c r="IIK7" s="220"/>
      <c r="IIL7" s="65"/>
      <c r="IIM7" s="65"/>
      <c r="IIV7" s="65"/>
      <c r="IJA7" s="220"/>
      <c r="IJB7" s="65"/>
      <c r="IJC7" s="65"/>
      <c r="IJL7" s="65"/>
      <c r="IJQ7" s="220"/>
      <c r="IJR7" s="65"/>
      <c r="IJS7" s="65"/>
      <c r="IKB7" s="65"/>
      <c r="IKG7" s="220"/>
      <c r="IKH7" s="65"/>
      <c r="IKI7" s="65"/>
      <c r="IKR7" s="65"/>
      <c r="IKW7" s="220"/>
      <c r="IKX7" s="65"/>
      <c r="IKY7" s="65"/>
      <c r="ILH7" s="65"/>
      <c r="ILM7" s="220"/>
      <c r="ILN7" s="65"/>
      <c r="ILO7" s="65"/>
      <c r="ILX7" s="65"/>
      <c r="IMC7" s="220"/>
      <c r="IMD7" s="65"/>
      <c r="IME7" s="65"/>
      <c r="IMN7" s="65"/>
      <c r="IMS7" s="220"/>
      <c r="IMT7" s="65"/>
      <c r="IMU7" s="65"/>
      <c r="IND7" s="65"/>
      <c r="INI7" s="220"/>
      <c r="INJ7" s="65"/>
      <c r="INK7" s="65"/>
      <c r="INT7" s="65"/>
      <c r="INY7" s="220"/>
      <c r="INZ7" s="65"/>
      <c r="IOA7" s="65"/>
      <c r="IOJ7" s="65"/>
      <c r="IOO7" s="220"/>
      <c r="IOP7" s="65"/>
      <c r="IOQ7" s="65"/>
      <c r="IOZ7" s="65"/>
      <c r="IPE7" s="220"/>
      <c r="IPF7" s="65"/>
      <c r="IPG7" s="65"/>
      <c r="IPP7" s="65"/>
      <c r="IPU7" s="220"/>
      <c r="IPV7" s="65"/>
      <c r="IPW7" s="65"/>
      <c r="IQF7" s="65"/>
      <c r="IQK7" s="220"/>
      <c r="IQL7" s="65"/>
      <c r="IQM7" s="65"/>
      <c r="IQV7" s="65"/>
      <c r="IRA7" s="220"/>
      <c r="IRB7" s="65"/>
      <c r="IRC7" s="65"/>
      <c r="IRL7" s="65"/>
      <c r="IRQ7" s="220"/>
      <c r="IRR7" s="65"/>
      <c r="IRS7" s="65"/>
      <c r="ISB7" s="65"/>
      <c r="ISG7" s="220"/>
      <c r="ISH7" s="65"/>
      <c r="ISI7" s="65"/>
      <c r="ISR7" s="65"/>
      <c r="ISW7" s="220"/>
      <c r="ISX7" s="65"/>
      <c r="ISY7" s="65"/>
      <c r="ITH7" s="65"/>
      <c r="ITM7" s="220"/>
      <c r="ITN7" s="65"/>
      <c r="ITO7" s="65"/>
      <c r="ITX7" s="65"/>
      <c r="IUC7" s="220"/>
      <c r="IUD7" s="65"/>
      <c r="IUE7" s="65"/>
      <c r="IUN7" s="65"/>
      <c r="IUS7" s="220"/>
      <c r="IUT7" s="65"/>
      <c r="IUU7" s="65"/>
      <c r="IVD7" s="65"/>
      <c r="IVI7" s="220"/>
      <c r="IVJ7" s="65"/>
      <c r="IVK7" s="65"/>
      <c r="IVT7" s="65"/>
      <c r="IVY7" s="220"/>
      <c r="IVZ7" s="65"/>
      <c r="IWA7" s="65"/>
      <c r="IWJ7" s="65"/>
      <c r="IWO7" s="220"/>
      <c r="IWP7" s="65"/>
      <c r="IWQ7" s="65"/>
      <c r="IWZ7" s="65"/>
      <c r="IXE7" s="220"/>
      <c r="IXF7" s="65"/>
      <c r="IXG7" s="65"/>
      <c r="IXP7" s="65"/>
      <c r="IXU7" s="220"/>
      <c r="IXV7" s="65"/>
      <c r="IXW7" s="65"/>
      <c r="IYF7" s="65"/>
      <c r="IYK7" s="220"/>
      <c r="IYL7" s="65"/>
      <c r="IYM7" s="65"/>
      <c r="IYV7" s="65"/>
      <c r="IZA7" s="220"/>
      <c r="IZB7" s="65"/>
      <c r="IZC7" s="65"/>
      <c r="IZL7" s="65"/>
      <c r="IZQ7" s="220"/>
      <c r="IZR7" s="65"/>
      <c r="IZS7" s="65"/>
      <c r="JAB7" s="65"/>
      <c r="JAG7" s="220"/>
      <c r="JAH7" s="65"/>
      <c r="JAI7" s="65"/>
      <c r="JAR7" s="65"/>
      <c r="JAW7" s="220"/>
      <c r="JAX7" s="65"/>
      <c r="JAY7" s="65"/>
      <c r="JBH7" s="65"/>
      <c r="JBM7" s="220"/>
      <c r="JBN7" s="65"/>
      <c r="JBO7" s="65"/>
      <c r="JBX7" s="65"/>
      <c r="JCC7" s="220"/>
      <c r="JCD7" s="65"/>
      <c r="JCE7" s="65"/>
      <c r="JCN7" s="65"/>
      <c r="JCS7" s="220"/>
      <c r="JCT7" s="65"/>
      <c r="JCU7" s="65"/>
      <c r="JDD7" s="65"/>
      <c r="JDI7" s="220"/>
      <c r="JDJ7" s="65"/>
      <c r="JDK7" s="65"/>
      <c r="JDT7" s="65"/>
      <c r="JDY7" s="220"/>
      <c r="JDZ7" s="65"/>
      <c r="JEA7" s="65"/>
      <c r="JEJ7" s="65"/>
      <c r="JEO7" s="220"/>
      <c r="JEP7" s="65"/>
      <c r="JEQ7" s="65"/>
      <c r="JEZ7" s="65"/>
      <c r="JFE7" s="220"/>
      <c r="JFF7" s="65"/>
      <c r="JFG7" s="65"/>
      <c r="JFP7" s="65"/>
      <c r="JFU7" s="220"/>
      <c r="JFV7" s="65"/>
      <c r="JFW7" s="65"/>
      <c r="JGF7" s="65"/>
      <c r="JGK7" s="220"/>
      <c r="JGL7" s="65"/>
      <c r="JGM7" s="65"/>
      <c r="JGV7" s="65"/>
      <c r="JHA7" s="220"/>
      <c r="JHB7" s="65"/>
      <c r="JHC7" s="65"/>
      <c r="JHL7" s="65"/>
      <c r="JHQ7" s="220"/>
      <c r="JHR7" s="65"/>
      <c r="JHS7" s="65"/>
      <c r="JIB7" s="65"/>
      <c r="JIG7" s="220"/>
      <c r="JIH7" s="65"/>
      <c r="JII7" s="65"/>
      <c r="JIR7" s="65"/>
      <c r="JIW7" s="220"/>
      <c r="JIX7" s="65"/>
      <c r="JIY7" s="65"/>
      <c r="JJH7" s="65"/>
      <c r="JJM7" s="220"/>
      <c r="JJN7" s="65"/>
      <c r="JJO7" s="65"/>
      <c r="JJX7" s="65"/>
      <c r="JKC7" s="220"/>
      <c r="JKD7" s="65"/>
      <c r="JKE7" s="65"/>
      <c r="JKN7" s="65"/>
      <c r="JKS7" s="220"/>
      <c r="JKT7" s="65"/>
      <c r="JKU7" s="65"/>
      <c r="JLD7" s="65"/>
      <c r="JLI7" s="220"/>
      <c r="JLJ7" s="65"/>
      <c r="JLK7" s="65"/>
      <c r="JLT7" s="65"/>
      <c r="JLY7" s="220"/>
      <c r="JLZ7" s="65"/>
      <c r="JMA7" s="65"/>
      <c r="JMJ7" s="65"/>
      <c r="JMO7" s="220"/>
      <c r="JMP7" s="65"/>
      <c r="JMQ7" s="65"/>
      <c r="JMZ7" s="65"/>
      <c r="JNE7" s="220"/>
      <c r="JNF7" s="65"/>
      <c r="JNG7" s="65"/>
      <c r="JNP7" s="65"/>
      <c r="JNU7" s="220"/>
      <c r="JNV7" s="65"/>
      <c r="JNW7" s="65"/>
      <c r="JOF7" s="65"/>
      <c r="JOK7" s="220"/>
      <c r="JOL7" s="65"/>
      <c r="JOM7" s="65"/>
      <c r="JOV7" s="65"/>
      <c r="JPA7" s="220"/>
      <c r="JPB7" s="65"/>
      <c r="JPC7" s="65"/>
      <c r="JPL7" s="65"/>
      <c r="JPQ7" s="220"/>
      <c r="JPR7" s="65"/>
      <c r="JPS7" s="65"/>
      <c r="JQB7" s="65"/>
      <c r="JQG7" s="220"/>
      <c r="JQH7" s="65"/>
      <c r="JQI7" s="65"/>
      <c r="JQR7" s="65"/>
      <c r="JQW7" s="220"/>
      <c r="JQX7" s="65"/>
      <c r="JQY7" s="65"/>
      <c r="JRH7" s="65"/>
      <c r="JRM7" s="220"/>
      <c r="JRN7" s="65"/>
      <c r="JRO7" s="65"/>
      <c r="JRX7" s="65"/>
      <c r="JSC7" s="220"/>
      <c r="JSD7" s="65"/>
      <c r="JSE7" s="65"/>
      <c r="JSN7" s="65"/>
      <c r="JSS7" s="220"/>
      <c r="JST7" s="65"/>
      <c r="JSU7" s="65"/>
      <c r="JTD7" s="65"/>
      <c r="JTI7" s="220"/>
      <c r="JTJ7" s="65"/>
      <c r="JTK7" s="65"/>
      <c r="JTT7" s="65"/>
      <c r="JTY7" s="220"/>
      <c r="JTZ7" s="65"/>
      <c r="JUA7" s="65"/>
      <c r="JUJ7" s="65"/>
      <c r="JUO7" s="220"/>
      <c r="JUP7" s="65"/>
      <c r="JUQ7" s="65"/>
      <c r="JUZ7" s="65"/>
      <c r="JVE7" s="220"/>
      <c r="JVF7" s="65"/>
      <c r="JVG7" s="65"/>
      <c r="JVP7" s="65"/>
      <c r="JVU7" s="220"/>
      <c r="JVV7" s="65"/>
      <c r="JVW7" s="65"/>
      <c r="JWF7" s="65"/>
      <c r="JWK7" s="220"/>
      <c r="JWL7" s="65"/>
      <c r="JWM7" s="65"/>
      <c r="JWV7" s="65"/>
      <c r="JXA7" s="220"/>
      <c r="JXB7" s="65"/>
      <c r="JXC7" s="65"/>
      <c r="JXL7" s="65"/>
      <c r="JXQ7" s="220"/>
      <c r="JXR7" s="65"/>
      <c r="JXS7" s="65"/>
      <c r="JYB7" s="65"/>
      <c r="JYG7" s="220"/>
      <c r="JYH7" s="65"/>
      <c r="JYI7" s="65"/>
      <c r="JYR7" s="65"/>
      <c r="JYW7" s="220"/>
      <c r="JYX7" s="65"/>
      <c r="JYY7" s="65"/>
      <c r="JZH7" s="65"/>
      <c r="JZM7" s="220"/>
      <c r="JZN7" s="65"/>
      <c r="JZO7" s="65"/>
      <c r="JZX7" s="65"/>
      <c r="KAC7" s="220"/>
      <c r="KAD7" s="65"/>
      <c r="KAE7" s="65"/>
      <c r="KAN7" s="65"/>
      <c r="KAS7" s="220"/>
      <c r="KAT7" s="65"/>
      <c r="KAU7" s="65"/>
      <c r="KBD7" s="65"/>
      <c r="KBI7" s="220"/>
      <c r="KBJ7" s="65"/>
      <c r="KBK7" s="65"/>
      <c r="KBT7" s="65"/>
      <c r="KBY7" s="220"/>
      <c r="KBZ7" s="65"/>
      <c r="KCA7" s="65"/>
      <c r="KCJ7" s="65"/>
      <c r="KCO7" s="220"/>
      <c r="KCP7" s="65"/>
      <c r="KCQ7" s="65"/>
      <c r="KCZ7" s="65"/>
      <c r="KDE7" s="220"/>
      <c r="KDF7" s="65"/>
      <c r="KDG7" s="65"/>
      <c r="KDP7" s="65"/>
      <c r="KDU7" s="220"/>
      <c r="KDV7" s="65"/>
      <c r="KDW7" s="65"/>
      <c r="KEF7" s="65"/>
      <c r="KEK7" s="220"/>
      <c r="KEL7" s="65"/>
      <c r="KEM7" s="65"/>
      <c r="KEV7" s="65"/>
      <c r="KFA7" s="220"/>
      <c r="KFB7" s="65"/>
      <c r="KFC7" s="65"/>
      <c r="KFL7" s="65"/>
      <c r="KFQ7" s="220"/>
      <c r="KFR7" s="65"/>
      <c r="KFS7" s="65"/>
      <c r="KGB7" s="65"/>
      <c r="KGG7" s="220"/>
      <c r="KGH7" s="65"/>
      <c r="KGI7" s="65"/>
      <c r="KGR7" s="65"/>
      <c r="KGW7" s="220"/>
      <c r="KGX7" s="65"/>
      <c r="KGY7" s="65"/>
      <c r="KHH7" s="65"/>
      <c r="KHM7" s="220"/>
      <c r="KHN7" s="65"/>
      <c r="KHO7" s="65"/>
      <c r="KHX7" s="65"/>
      <c r="KIC7" s="220"/>
      <c r="KID7" s="65"/>
      <c r="KIE7" s="65"/>
      <c r="KIN7" s="65"/>
      <c r="KIS7" s="220"/>
      <c r="KIT7" s="65"/>
      <c r="KIU7" s="65"/>
      <c r="KJD7" s="65"/>
      <c r="KJI7" s="220"/>
      <c r="KJJ7" s="65"/>
      <c r="KJK7" s="65"/>
      <c r="KJT7" s="65"/>
      <c r="KJY7" s="220"/>
      <c r="KJZ7" s="65"/>
      <c r="KKA7" s="65"/>
      <c r="KKJ7" s="65"/>
      <c r="KKO7" s="220"/>
      <c r="KKP7" s="65"/>
      <c r="KKQ7" s="65"/>
      <c r="KKZ7" s="65"/>
      <c r="KLE7" s="220"/>
      <c r="KLF7" s="65"/>
      <c r="KLG7" s="65"/>
      <c r="KLP7" s="65"/>
      <c r="KLU7" s="220"/>
      <c r="KLV7" s="65"/>
      <c r="KLW7" s="65"/>
      <c r="KMF7" s="65"/>
      <c r="KMK7" s="220"/>
      <c r="KML7" s="65"/>
      <c r="KMM7" s="65"/>
      <c r="KMV7" s="65"/>
      <c r="KNA7" s="220"/>
      <c r="KNB7" s="65"/>
      <c r="KNC7" s="65"/>
      <c r="KNL7" s="65"/>
      <c r="KNQ7" s="220"/>
      <c r="KNR7" s="65"/>
      <c r="KNS7" s="65"/>
      <c r="KOB7" s="65"/>
      <c r="KOG7" s="220"/>
      <c r="KOH7" s="65"/>
      <c r="KOI7" s="65"/>
      <c r="KOR7" s="65"/>
      <c r="KOW7" s="220"/>
      <c r="KOX7" s="65"/>
      <c r="KOY7" s="65"/>
      <c r="KPH7" s="65"/>
      <c r="KPM7" s="220"/>
      <c r="KPN7" s="65"/>
      <c r="KPO7" s="65"/>
      <c r="KPX7" s="65"/>
      <c r="KQC7" s="220"/>
      <c r="KQD7" s="65"/>
      <c r="KQE7" s="65"/>
      <c r="KQN7" s="65"/>
      <c r="KQS7" s="220"/>
      <c r="KQT7" s="65"/>
      <c r="KQU7" s="65"/>
      <c r="KRD7" s="65"/>
      <c r="KRI7" s="220"/>
      <c r="KRJ7" s="65"/>
      <c r="KRK7" s="65"/>
      <c r="KRT7" s="65"/>
      <c r="KRY7" s="220"/>
      <c r="KRZ7" s="65"/>
      <c r="KSA7" s="65"/>
      <c r="KSJ7" s="65"/>
      <c r="KSO7" s="220"/>
      <c r="KSP7" s="65"/>
      <c r="KSQ7" s="65"/>
      <c r="KSZ7" s="65"/>
      <c r="KTE7" s="220"/>
      <c r="KTF7" s="65"/>
      <c r="KTG7" s="65"/>
      <c r="KTP7" s="65"/>
      <c r="KTU7" s="220"/>
      <c r="KTV7" s="65"/>
      <c r="KTW7" s="65"/>
      <c r="KUF7" s="65"/>
      <c r="KUK7" s="220"/>
      <c r="KUL7" s="65"/>
      <c r="KUM7" s="65"/>
      <c r="KUV7" s="65"/>
      <c r="KVA7" s="220"/>
      <c r="KVB7" s="65"/>
      <c r="KVC7" s="65"/>
      <c r="KVL7" s="65"/>
      <c r="KVQ7" s="220"/>
      <c r="KVR7" s="65"/>
      <c r="KVS7" s="65"/>
      <c r="KWB7" s="65"/>
      <c r="KWG7" s="220"/>
      <c r="KWH7" s="65"/>
      <c r="KWI7" s="65"/>
      <c r="KWR7" s="65"/>
      <c r="KWW7" s="220"/>
      <c r="KWX7" s="65"/>
      <c r="KWY7" s="65"/>
      <c r="KXH7" s="65"/>
      <c r="KXM7" s="220"/>
      <c r="KXN7" s="65"/>
      <c r="KXO7" s="65"/>
      <c r="KXX7" s="65"/>
      <c r="KYC7" s="220"/>
      <c r="KYD7" s="65"/>
      <c r="KYE7" s="65"/>
      <c r="KYN7" s="65"/>
      <c r="KYS7" s="220"/>
      <c r="KYT7" s="65"/>
      <c r="KYU7" s="65"/>
      <c r="KZD7" s="65"/>
      <c r="KZI7" s="220"/>
      <c r="KZJ7" s="65"/>
      <c r="KZK7" s="65"/>
      <c r="KZT7" s="65"/>
      <c r="KZY7" s="220"/>
      <c r="KZZ7" s="65"/>
      <c r="LAA7" s="65"/>
      <c r="LAJ7" s="65"/>
      <c r="LAO7" s="220"/>
      <c r="LAP7" s="65"/>
      <c r="LAQ7" s="65"/>
      <c r="LAZ7" s="65"/>
      <c r="LBE7" s="220"/>
      <c r="LBF7" s="65"/>
      <c r="LBG7" s="65"/>
      <c r="LBP7" s="65"/>
      <c r="LBU7" s="220"/>
      <c r="LBV7" s="65"/>
      <c r="LBW7" s="65"/>
      <c r="LCF7" s="65"/>
      <c r="LCK7" s="220"/>
      <c r="LCL7" s="65"/>
      <c r="LCM7" s="65"/>
      <c r="LCV7" s="65"/>
      <c r="LDA7" s="220"/>
      <c r="LDB7" s="65"/>
      <c r="LDC7" s="65"/>
      <c r="LDL7" s="65"/>
      <c r="LDQ7" s="220"/>
      <c r="LDR7" s="65"/>
      <c r="LDS7" s="65"/>
      <c r="LEB7" s="65"/>
      <c r="LEG7" s="220"/>
      <c r="LEH7" s="65"/>
      <c r="LEI7" s="65"/>
      <c r="LER7" s="65"/>
      <c r="LEW7" s="220"/>
      <c r="LEX7" s="65"/>
      <c r="LEY7" s="65"/>
      <c r="LFH7" s="65"/>
      <c r="LFM7" s="220"/>
      <c r="LFN7" s="65"/>
      <c r="LFO7" s="65"/>
      <c r="LFX7" s="65"/>
      <c r="LGC7" s="220"/>
      <c r="LGD7" s="65"/>
      <c r="LGE7" s="65"/>
      <c r="LGN7" s="65"/>
      <c r="LGS7" s="220"/>
      <c r="LGT7" s="65"/>
      <c r="LGU7" s="65"/>
      <c r="LHD7" s="65"/>
      <c r="LHI7" s="220"/>
      <c r="LHJ7" s="65"/>
      <c r="LHK7" s="65"/>
      <c r="LHT7" s="65"/>
      <c r="LHY7" s="220"/>
      <c r="LHZ7" s="65"/>
      <c r="LIA7" s="65"/>
      <c r="LIJ7" s="65"/>
      <c r="LIO7" s="220"/>
      <c r="LIP7" s="65"/>
      <c r="LIQ7" s="65"/>
      <c r="LIZ7" s="65"/>
      <c r="LJE7" s="220"/>
      <c r="LJF7" s="65"/>
      <c r="LJG7" s="65"/>
      <c r="LJP7" s="65"/>
      <c r="LJU7" s="220"/>
      <c r="LJV7" s="65"/>
      <c r="LJW7" s="65"/>
      <c r="LKF7" s="65"/>
      <c r="LKK7" s="220"/>
      <c r="LKL7" s="65"/>
      <c r="LKM7" s="65"/>
      <c r="LKV7" s="65"/>
      <c r="LLA7" s="220"/>
      <c r="LLB7" s="65"/>
      <c r="LLC7" s="65"/>
      <c r="LLL7" s="65"/>
      <c r="LLQ7" s="220"/>
      <c r="LLR7" s="65"/>
      <c r="LLS7" s="65"/>
      <c r="LMB7" s="65"/>
      <c r="LMG7" s="220"/>
      <c r="LMH7" s="65"/>
      <c r="LMI7" s="65"/>
      <c r="LMR7" s="65"/>
      <c r="LMW7" s="220"/>
      <c r="LMX7" s="65"/>
      <c r="LMY7" s="65"/>
      <c r="LNH7" s="65"/>
      <c r="LNM7" s="220"/>
      <c r="LNN7" s="65"/>
      <c r="LNO7" s="65"/>
      <c r="LNX7" s="65"/>
      <c r="LOC7" s="220"/>
      <c r="LOD7" s="65"/>
      <c r="LOE7" s="65"/>
      <c r="LON7" s="65"/>
      <c r="LOS7" s="220"/>
      <c r="LOT7" s="65"/>
      <c r="LOU7" s="65"/>
      <c r="LPD7" s="65"/>
      <c r="LPI7" s="220"/>
      <c r="LPJ7" s="65"/>
      <c r="LPK7" s="65"/>
      <c r="LPT7" s="65"/>
      <c r="LPY7" s="220"/>
      <c r="LPZ7" s="65"/>
      <c r="LQA7" s="65"/>
      <c r="LQJ7" s="65"/>
      <c r="LQO7" s="220"/>
      <c r="LQP7" s="65"/>
      <c r="LQQ7" s="65"/>
      <c r="LQZ7" s="65"/>
      <c r="LRE7" s="220"/>
      <c r="LRF7" s="65"/>
      <c r="LRG7" s="65"/>
      <c r="LRP7" s="65"/>
      <c r="LRU7" s="220"/>
      <c r="LRV7" s="65"/>
      <c r="LRW7" s="65"/>
      <c r="LSF7" s="65"/>
      <c r="LSK7" s="220"/>
      <c r="LSL7" s="65"/>
      <c r="LSM7" s="65"/>
      <c r="LSV7" s="65"/>
      <c r="LTA7" s="220"/>
      <c r="LTB7" s="65"/>
      <c r="LTC7" s="65"/>
      <c r="LTL7" s="65"/>
      <c r="LTQ7" s="220"/>
      <c r="LTR7" s="65"/>
      <c r="LTS7" s="65"/>
      <c r="LUB7" s="65"/>
      <c r="LUG7" s="220"/>
      <c r="LUH7" s="65"/>
      <c r="LUI7" s="65"/>
      <c r="LUR7" s="65"/>
      <c r="LUW7" s="220"/>
      <c r="LUX7" s="65"/>
      <c r="LUY7" s="65"/>
      <c r="LVH7" s="65"/>
      <c r="LVM7" s="220"/>
      <c r="LVN7" s="65"/>
      <c r="LVO7" s="65"/>
      <c r="LVX7" s="65"/>
      <c r="LWC7" s="220"/>
      <c r="LWD7" s="65"/>
      <c r="LWE7" s="65"/>
      <c r="LWN7" s="65"/>
      <c r="LWS7" s="220"/>
      <c r="LWT7" s="65"/>
      <c r="LWU7" s="65"/>
      <c r="LXD7" s="65"/>
      <c r="LXI7" s="220"/>
      <c r="LXJ7" s="65"/>
      <c r="LXK7" s="65"/>
      <c r="LXT7" s="65"/>
      <c r="LXY7" s="220"/>
      <c r="LXZ7" s="65"/>
      <c r="LYA7" s="65"/>
      <c r="LYJ7" s="65"/>
      <c r="LYO7" s="220"/>
      <c r="LYP7" s="65"/>
      <c r="LYQ7" s="65"/>
      <c r="LYZ7" s="65"/>
      <c r="LZE7" s="220"/>
      <c r="LZF7" s="65"/>
      <c r="LZG7" s="65"/>
      <c r="LZP7" s="65"/>
      <c r="LZU7" s="220"/>
      <c r="LZV7" s="65"/>
      <c r="LZW7" s="65"/>
      <c r="MAF7" s="65"/>
      <c r="MAK7" s="220"/>
      <c r="MAL7" s="65"/>
      <c r="MAM7" s="65"/>
      <c r="MAV7" s="65"/>
      <c r="MBA7" s="220"/>
      <c r="MBB7" s="65"/>
      <c r="MBC7" s="65"/>
      <c r="MBL7" s="65"/>
      <c r="MBQ7" s="220"/>
      <c r="MBR7" s="65"/>
      <c r="MBS7" s="65"/>
      <c r="MCB7" s="65"/>
      <c r="MCG7" s="220"/>
      <c r="MCH7" s="65"/>
      <c r="MCI7" s="65"/>
      <c r="MCR7" s="65"/>
      <c r="MCW7" s="220"/>
      <c r="MCX7" s="65"/>
      <c r="MCY7" s="65"/>
      <c r="MDH7" s="65"/>
      <c r="MDM7" s="220"/>
      <c r="MDN7" s="65"/>
      <c r="MDO7" s="65"/>
      <c r="MDX7" s="65"/>
      <c r="MEC7" s="220"/>
      <c r="MED7" s="65"/>
      <c r="MEE7" s="65"/>
      <c r="MEN7" s="65"/>
      <c r="MES7" s="220"/>
      <c r="MET7" s="65"/>
      <c r="MEU7" s="65"/>
      <c r="MFD7" s="65"/>
      <c r="MFI7" s="220"/>
      <c r="MFJ7" s="65"/>
      <c r="MFK7" s="65"/>
      <c r="MFT7" s="65"/>
      <c r="MFY7" s="220"/>
      <c r="MFZ7" s="65"/>
      <c r="MGA7" s="65"/>
      <c r="MGJ7" s="65"/>
      <c r="MGO7" s="220"/>
      <c r="MGP7" s="65"/>
      <c r="MGQ7" s="65"/>
      <c r="MGZ7" s="65"/>
      <c r="MHE7" s="220"/>
      <c r="MHF7" s="65"/>
      <c r="MHG7" s="65"/>
      <c r="MHP7" s="65"/>
      <c r="MHU7" s="220"/>
      <c r="MHV7" s="65"/>
      <c r="MHW7" s="65"/>
      <c r="MIF7" s="65"/>
      <c r="MIK7" s="220"/>
      <c r="MIL7" s="65"/>
      <c r="MIM7" s="65"/>
      <c r="MIV7" s="65"/>
      <c r="MJA7" s="220"/>
      <c r="MJB7" s="65"/>
      <c r="MJC7" s="65"/>
      <c r="MJL7" s="65"/>
      <c r="MJQ7" s="220"/>
      <c r="MJR7" s="65"/>
      <c r="MJS7" s="65"/>
      <c r="MKB7" s="65"/>
      <c r="MKG7" s="220"/>
      <c r="MKH7" s="65"/>
      <c r="MKI7" s="65"/>
      <c r="MKR7" s="65"/>
      <c r="MKW7" s="220"/>
      <c r="MKX7" s="65"/>
      <c r="MKY7" s="65"/>
      <c r="MLH7" s="65"/>
      <c r="MLM7" s="220"/>
      <c r="MLN7" s="65"/>
      <c r="MLO7" s="65"/>
      <c r="MLX7" s="65"/>
      <c r="MMC7" s="220"/>
      <c r="MMD7" s="65"/>
      <c r="MME7" s="65"/>
      <c r="MMN7" s="65"/>
      <c r="MMS7" s="220"/>
      <c r="MMT7" s="65"/>
      <c r="MMU7" s="65"/>
      <c r="MND7" s="65"/>
      <c r="MNI7" s="220"/>
      <c r="MNJ7" s="65"/>
      <c r="MNK7" s="65"/>
      <c r="MNT7" s="65"/>
      <c r="MNY7" s="220"/>
      <c r="MNZ7" s="65"/>
      <c r="MOA7" s="65"/>
      <c r="MOJ7" s="65"/>
      <c r="MOO7" s="220"/>
      <c r="MOP7" s="65"/>
      <c r="MOQ7" s="65"/>
      <c r="MOZ7" s="65"/>
      <c r="MPE7" s="220"/>
      <c r="MPF7" s="65"/>
      <c r="MPG7" s="65"/>
      <c r="MPP7" s="65"/>
      <c r="MPU7" s="220"/>
      <c r="MPV7" s="65"/>
      <c r="MPW7" s="65"/>
      <c r="MQF7" s="65"/>
      <c r="MQK7" s="220"/>
      <c r="MQL7" s="65"/>
      <c r="MQM7" s="65"/>
      <c r="MQV7" s="65"/>
      <c r="MRA7" s="220"/>
      <c r="MRB7" s="65"/>
      <c r="MRC7" s="65"/>
      <c r="MRL7" s="65"/>
      <c r="MRQ7" s="220"/>
      <c r="MRR7" s="65"/>
      <c r="MRS7" s="65"/>
      <c r="MSB7" s="65"/>
      <c r="MSG7" s="220"/>
      <c r="MSH7" s="65"/>
      <c r="MSI7" s="65"/>
      <c r="MSR7" s="65"/>
      <c r="MSW7" s="220"/>
      <c r="MSX7" s="65"/>
      <c r="MSY7" s="65"/>
      <c r="MTH7" s="65"/>
      <c r="MTM7" s="220"/>
      <c r="MTN7" s="65"/>
      <c r="MTO7" s="65"/>
      <c r="MTX7" s="65"/>
      <c r="MUC7" s="220"/>
      <c r="MUD7" s="65"/>
      <c r="MUE7" s="65"/>
      <c r="MUN7" s="65"/>
      <c r="MUS7" s="220"/>
      <c r="MUT7" s="65"/>
      <c r="MUU7" s="65"/>
      <c r="MVD7" s="65"/>
      <c r="MVI7" s="220"/>
      <c r="MVJ7" s="65"/>
      <c r="MVK7" s="65"/>
      <c r="MVT7" s="65"/>
      <c r="MVY7" s="220"/>
      <c r="MVZ7" s="65"/>
      <c r="MWA7" s="65"/>
      <c r="MWJ7" s="65"/>
      <c r="MWO7" s="220"/>
      <c r="MWP7" s="65"/>
      <c r="MWQ7" s="65"/>
      <c r="MWZ7" s="65"/>
      <c r="MXE7" s="220"/>
      <c r="MXF7" s="65"/>
      <c r="MXG7" s="65"/>
      <c r="MXP7" s="65"/>
      <c r="MXU7" s="220"/>
      <c r="MXV7" s="65"/>
      <c r="MXW7" s="65"/>
      <c r="MYF7" s="65"/>
      <c r="MYK7" s="220"/>
      <c r="MYL7" s="65"/>
      <c r="MYM7" s="65"/>
      <c r="MYV7" s="65"/>
      <c r="MZA7" s="220"/>
      <c r="MZB7" s="65"/>
      <c r="MZC7" s="65"/>
      <c r="MZL7" s="65"/>
      <c r="MZQ7" s="220"/>
      <c r="MZR7" s="65"/>
      <c r="MZS7" s="65"/>
      <c r="NAB7" s="65"/>
      <c r="NAG7" s="220"/>
      <c r="NAH7" s="65"/>
      <c r="NAI7" s="65"/>
      <c r="NAR7" s="65"/>
      <c r="NAW7" s="220"/>
      <c r="NAX7" s="65"/>
      <c r="NAY7" s="65"/>
      <c r="NBH7" s="65"/>
      <c r="NBM7" s="220"/>
      <c r="NBN7" s="65"/>
      <c r="NBO7" s="65"/>
      <c r="NBX7" s="65"/>
      <c r="NCC7" s="220"/>
      <c r="NCD7" s="65"/>
      <c r="NCE7" s="65"/>
      <c r="NCN7" s="65"/>
      <c r="NCS7" s="220"/>
      <c r="NCT7" s="65"/>
      <c r="NCU7" s="65"/>
      <c r="NDD7" s="65"/>
      <c r="NDI7" s="220"/>
      <c r="NDJ7" s="65"/>
      <c r="NDK7" s="65"/>
      <c r="NDT7" s="65"/>
      <c r="NDY7" s="220"/>
      <c r="NDZ7" s="65"/>
      <c r="NEA7" s="65"/>
      <c r="NEJ7" s="65"/>
      <c r="NEO7" s="220"/>
      <c r="NEP7" s="65"/>
      <c r="NEQ7" s="65"/>
      <c r="NEZ7" s="65"/>
      <c r="NFE7" s="220"/>
      <c r="NFF7" s="65"/>
      <c r="NFG7" s="65"/>
      <c r="NFP7" s="65"/>
      <c r="NFU7" s="220"/>
      <c r="NFV7" s="65"/>
      <c r="NFW7" s="65"/>
      <c r="NGF7" s="65"/>
      <c r="NGK7" s="220"/>
      <c r="NGL7" s="65"/>
      <c r="NGM7" s="65"/>
      <c r="NGV7" s="65"/>
      <c r="NHA7" s="220"/>
      <c r="NHB7" s="65"/>
      <c r="NHC7" s="65"/>
      <c r="NHL7" s="65"/>
      <c r="NHQ7" s="220"/>
      <c r="NHR7" s="65"/>
      <c r="NHS7" s="65"/>
      <c r="NIB7" s="65"/>
      <c r="NIG7" s="220"/>
      <c r="NIH7" s="65"/>
      <c r="NII7" s="65"/>
      <c r="NIR7" s="65"/>
      <c r="NIW7" s="220"/>
      <c r="NIX7" s="65"/>
      <c r="NIY7" s="65"/>
      <c r="NJH7" s="65"/>
      <c r="NJM7" s="220"/>
      <c r="NJN7" s="65"/>
      <c r="NJO7" s="65"/>
      <c r="NJX7" s="65"/>
      <c r="NKC7" s="220"/>
      <c r="NKD7" s="65"/>
      <c r="NKE7" s="65"/>
      <c r="NKN7" s="65"/>
      <c r="NKS7" s="220"/>
      <c r="NKT7" s="65"/>
      <c r="NKU7" s="65"/>
      <c r="NLD7" s="65"/>
      <c r="NLI7" s="220"/>
      <c r="NLJ7" s="65"/>
      <c r="NLK7" s="65"/>
      <c r="NLT7" s="65"/>
      <c r="NLY7" s="220"/>
      <c r="NLZ7" s="65"/>
      <c r="NMA7" s="65"/>
      <c r="NMJ7" s="65"/>
      <c r="NMO7" s="220"/>
      <c r="NMP7" s="65"/>
      <c r="NMQ7" s="65"/>
      <c r="NMZ7" s="65"/>
      <c r="NNE7" s="220"/>
      <c r="NNF7" s="65"/>
      <c r="NNG7" s="65"/>
      <c r="NNP7" s="65"/>
      <c r="NNU7" s="220"/>
      <c r="NNV7" s="65"/>
      <c r="NNW7" s="65"/>
      <c r="NOF7" s="65"/>
      <c r="NOK7" s="220"/>
      <c r="NOL7" s="65"/>
      <c r="NOM7" s="65"/>
      <c r="NOV7" s="65"/>
      <c r="NPA7" s="220"/>
      <c r="NPB7" s="65"/>
      <c r="NPC7" s="65"/>
      <c r="NPL7" s="65"/>
      <c r="NPQ7" s="220"/>
      <c r="NPR7" s="65"/>
      <c r="NPS7" s="65"/>
      <c r="NQB7" s="65"/>
      <c r="NQG7" s="220"/>
      <c r="NQH7" s="65"/>
      <c r="NQI7" s="65"/>
      <c r="NQR7" s="65"/>
      <c r="NQW7" s="220"/>
      <c r="NQX7" s="65"/>
      <c r="NQY7" s="65"/>
      <c r="NRH7" s="65"/>
      <c r="NRM7" s="220"/>
      <c r="NRN7" s="65"/>
      <c r="NRO7" s="65"/>
      <c r="NRX7" s="65"/>
      <c r="NSC7" s="220"/>
      <c r="NSD7" s="65"/>
      <c r="NSE7" s="65"/>
      <c r="NSN7" s="65"/>
      <c r="NSS7" s="220"/>
      <c r="NST7" s="65"/>
      <c r="NSU7" s="65"/>
      <c r="NTD7" s="65"/>
      <c r="NTI7" s="220"/>
      <c r="NTJ7" s="65"/>
      <c r="NTK7" s="65"/>
      <c r="NTT7" s="65"/>
      <c r="NTY7" s="220"/>
      <c r="NTZ7" s="65"/>
      <c r="NUA7" s="65"/>
      <c r="NUJ7" s="65"/>
      <c r="NUO7" s="220"/>
      <c r="NUP7" s="65"/>
      <c r="NUQ7" s="65"/>
      <c r="NUZ7" s="65"/>
      <c r="NVE7" s="220"/>
      <c r="NVF7" s="65"/>
      <c r="NVG7" s="65"/>
      <c r="NVP7" s="65"/>
      <c r="NVU7" s="220"/>
      <c r="NVV7" s="65"/>
      <c r="NVW7" s="65"/>
      <c r="NWF7" s="65"/>
      <c r="NWK7" s="220"/>
      <c r="NWL7" s="65"/>
      <c r="NWM7" s="65"/>
      <c r="NWV7" s="65"/>
      <c r="NXA7" s="220"/>
      <c r="NXB7" s="65"/>
      <c r="NXC7" s="65"/>
      <c r="NXL7" s="65"/>
      <c r="NXQ7" s="220"/>
      <c r="NXR7" s="65"/>
      <c r="NXS7" s="65"/>
      <c r="NYB7" s="65"/>
      <c r="NYG7" s="220"/>
      <c r="NYH7" s="65"/>
      <c r="NYI7" s="65"/>
      <c r="NYR7" s="65"/>
      <c r="NYW7" s="220"/>
      <c r="NYX7" s="65"/>
      <c r="NYY7" s="65"/>
      <c r="NZH7" s="65"/>
      <c r="NZM7" s="220"/>
      <c r="NZN7" s="65"/>
      <c r="NZO7" s="65"/>
      <c r="NZX7" s="65"/>
      <c r="OAC7" s="220"/>
      <c r="OAD7" s="65"/>
      <c r="OAE7" s="65"/>
      <c r="OAN7" s="65"/>
      <c r="OAS7" s="220"/>
      <c r="OAT7" s="65"/>
      <c r="OAU7" s="65"/>
      <c r="OBD7" s="65"/>
      <c r="OBI7" s="220"/>
      <c r="OBJ7" s="65"/>
      <c r="OBK7" s="65"/>
      <c r="OBT7" s="65"/>
      <c r="OBY7" s="220"/>
      <c r="OBZ7" s="65"/>
      <c r="OCA7" s="65"/>
      <c r="OCJ7" s="65"/>
      <c r="OCO7" s="220"/>
      <c r="OCP7" s="65"/>
      <c r="OCQ7" s="65"/>
      <c r="OCZ7" s="65"/>
      <c r="ODE7" s="220"/>
      <c r="ODF7" s="65"/>
      <c r="ODG7" s="65"/>
      <c r="ODP7" s="65"/>
      <c r="ODU7" s="220"/>
      <c r="ODV7" s="65"/>
      <c r="ODW7" s="65"/>
      <c r="OEF7" s="65"/>
      <c r="OEK7" s="220"/>
      <c r="OEL7" s="65"/>
      <c r="OEM7" s="65"/>
      <c r="OEV7" s="65"/>
      <c r="OFA7" s="220"/>
      <c r="OFB7" s="65"/>
      <c r="OFC7" s="65"/>
      <c r="OFL7" s="65"/>
      <c r="OFQ7" s="220"/>
      <c r="OFR7" s="65"/>
      <c r="OFS7" s="65"/>
      <c r="OGB7" s="65"/>
      <c r="OGG7" s="220"/>
      <c r="OGH7" s="65"/>
      <c r="OGI7" s="65"/>
      <c r="OGR7" s="65"/>
      <c r="OGW7" s="220"/>
      <c r="OGX7" s="65"/>
      <c r="OGY7" s="65"/>
      <c r="OHH7" s="65"/>
      <c r="OHM7" s="220"/>
      <c r="OHN7" s="65"/>
      <c r="OHO7" s="65"/>
      <c r="OHX7" s="65"/>
      <c r="OIC7" s="220"/>
      <c r="OID7" s="65"/>
      <c r="OIE7" s="65"/>
      <c r="OIN7" s="65"/>
      <c r="OIS7" s="220"/>
      <c r="OIT7" s="65"/>
      <c r="OIU7" s="65"/>
      <c r="OJD7" s="65"/>
      <c r="OJI7" s="220"/>
      <c r="OJJ7" s="65"/>
      <c r="OJK7" s="65"/>
      <c r="OJT7" s="65"/>
      <c r="OJY7" s="220"/>
      <c r="OJZ7" s="65"/>
      <c r="OKA7" s="65"/>
      <c r="OKJ7" s="65"/>
      <c r="OKO7" s="220"/>
      <c r="OKP7" s="65"/>
      <c r="OKQ7" s="65"/>
      <c r="OKZ7" s="65"/>
      <c r="OLE7" s="220"/>
      <c r="OLF7" s="65"/>
      <c r="OLG7" s="65"/>
      <c r="OLP7" s="65"/>
      <c r="OLU7" s="220"/>
      <c r="OLV7" s="65"/>
      <c r="OLW7" s="65"/>
      <c r="OMF7" s="65"/>
      <c r="OMK7" s="220"/>
      <c r="OML7" s="65"/>
      <c r="OMM7" s="65"/>
      <c r="OMV7" s="65"/>
      <c r="ONA7" s="220"/>
      <c r="ONB7" s="65"/>
      <c r="ONC7" s="65"/>
      <c r="ONL7" s="65"/>
      <c r="ONQ7" s="220"/>
      <c r="ONR7" s="65"/>
      <c r="ONS7" s="65"/>
      <c r="OOB7" s="65"/>
      <c r="OOG7" s="220"/>
      <c r="OOH7" s="65"/>
      <c r="OOI7" s="65"/>
      <c r="OOR7" s="65"/>
      <c r="OOW7" s="220"/>
      <c r="OOX7" s="65"/>
      <c r="OOY7" s="65"/>
      <c r="OPH7" s="65"/>
      <c r="OPM7" s="220"/>
      <c r="OPN7" s="65"/>
      <c r="OPO7" s="65"/>
      <c r="OPX7" s="65"/>
      <c r="OQC7" s="220"/>
      <c r="OQD7" s="65"/>
      <c r="OQE7" s="65"/>
      <c r="OQN7" s="65"/>
      <c r="OQS7" s="220"/>
      <c r="OQT7" s="65"/>
      <c r="OQU7" s="65"/>
      <c r="ORD7" s="65"/>
      <c r="ORI7" s="220"/>
      <c r="ORJ7" s="65"/>
      <c r="ORK7" s="65"/>
      <c r="ORT7" s="65"/>
      <c r="ORY7" s="220"/>
      <c r="ORZ7" s="65"/>
      <c r="OSA7" s="65"/>
      <c r="OSJ7" s="65"/>
      <c r="OSO7" s="220"/>
      <c r="OSP7" s="65"/>
      <c r="OSQ7" s="65"/>
      <c r="OSZ7" s="65"/>
      <c r="OTE7" s="220"/>
      <c r="OTF7" s="65"/>
      <c r="OTG7" s="65"/>
      <c r="OTP7" s="65"/>
      <c r="OTU7" s="220"/>
      <c r="OTV7" s="65"/>
      <c r="OTW7" s="65"/>
      <c r="OUF7" s="65"/>
      <c r="OUK7" s="220"/>
      <c r="OUL7" s="65"/>
      <c r="OUM7" s="65"/>
      <c r="OUV7" s="65"/>
      <c r="OVA7" s="220"/>
      <c r="OVB7" s="65"/>
      <c r="OVC7" s="65"/>
      <c r="OVL7" s="65"/>
      <c r="OVQ7" s="220"/>
      <c r="OVR7" s="65"/>
      <c r="OVS7" s="65"/>
      <c r="OWB7" s="65"/>
      <c r="OWG7" s="220"/>
      <c r="OWH7" s="65"/>
      <c r="OWI7" s="65"/>
      <c r="OWR7" s="65"/>
      <c r="OWW7" s="220"/>
      <c r="OWX7" s="65"/>
      <c r="OWY7" s="65"/>
      <c r="OXH7" s="65"/>
      <c r="OXM7" s="220"/>
      <c r="OXN7" s="65"/>
      <c r="OXO7" s="65"/>
      <c r="OXX7" s="65"/>
      <c r="OYC7" s="220"/>
      <c r="OYD7" s="65"/>
      <c r="OYE7" s="65"/>
      <c r="OYN7" s="65"/>
      <c r="OYS7" s="220"/>
      <c r="OYT7" s="65"/>
      <c r="OYU7" s="65"/>
      <c r="OZD7" s="65"/>
      <c r="OZI7" s="220"/>
      <c r="OZJ7" s="65"/>
      <c r="OZK7" s="65"/>
      <c r="OZT7" s="65"/>
      <c r="OZY7" s="220"/>
      <c r="OZZ7" s="65"/>
      <c r="PAA7" s="65"/>
      <c r="PAJ7" s="65"/>
      <c r="PAO7" s="220"/>
      <c r="PAP7" s="65"/>
      <c r="PAQ7" s="65"/>
      <c r="PAZ7" s="65"/>
      <c r="PBE7" s="220"/>
      <c r="PBF7" s="65"/>
      <c r="PBG7" s="65"/>
      <c r="PBP7" s="65"/>
      <c r="PBU7" s="220"/>
      <c r="PBV7" s="65"/>
      <c r="PBW7" s="65"/>
      <c r="PCF7" s="65"/>
      <c r="PCK7" s="220"/>
      <c r="PCL7" s="65"/>
      <c r="PCM7" s="65"/>
      <c r="PCV7" s="65"/>
      <c r="PDA7" s="220"/>
      <c r="PDB7" s="65"/>
      <c r="PDC7" s="65"/>
      <c r="PDL7" s="65"/>
      <c r="PDQ7" s="220"/>
      <c r="PDR7" s="65"/>
      <c r="PDS7" s="65"/>
      <c r="PEB7" s="65"/>
      <c r="PEG7" s="220"/>
      <c r="PEH7" s="65"/>
      <c r="PEI7" s="65"/>
      <c r="PER7" s="65"/>
      <c r="PEW7" s="220"/>
      <c r="PEX7" s="65"/>
      <c r="PEY7" s="65"/>
      <c r="PFH7" s="65"/>
      <c r="PFM7" s="220"/>
      <c r="PFN7" s="65"/>
      <c r="PFO7" s="65"/>
      <c r="PFX7" s="65"/>
      <c r="PGC7" s="220"/>
      <c r="PGD7" s="65"/>
      <c r="PGE7" s="65"/>
      <c r="PGN7" s="65"/>
      <c r="PGS7" s="220"/>
      <c r="PGT7" s="65"/>
      <c r="PGU7" s="65"/>
      <c r="PHD7" s="65"/>
      <c r="PHI7" s="220"/>
      <c r="PHJ7" s="65"/>
      <c r="PHK7" s="65"/>
      <c r="PHT7" s="65"/>
      <c r="PHY7" s="220"/>
      <c r="PHZ7" s="65"/>
      <c r="PIA7" s="65"/>
      <c r="PIJ7" s="65"/>
      <c r="PIO7" s="220"/>
      <c r="PIP7" s="65"/>
      <c r="PIQ7" s="65"/>
      <c r="PIZ7" s="65"/>
      <c r="PJE7" s="220"/>
      <c r="PJF7" s="65"/>
      <c r="PJG7" s="65"/>
      <c r="PJP7" s="65"/>
      <c r="PJU7" s="220"/>
      <c r="PJV7" s="65"/>
      <c r="PJW7" s="65"/>
      <c r="PKF7" s="65"/>
      <c r="PKK7" s="220"/>
      <c r="PKL7" s="65"/>
      <c r="PKM7" s="65"/>
      <c r="PKV7" s="65"/>
      <c r="PLA7" s="220"/>
      <c r="PLB7" s="65"/>
      <c r="PLC7" s="65"/>
      <c r="PLL7" s="65"/>
      <c r="PLQ7" s="220"/>
      <c r="PLR7" s="65"/>
      <c r="PLS7" s="65"/>
      <c r="PMB7" s="65"/>
      <c r="PMG7" s="220"/>
      <c r="PMH7" s="65"/>
      <c r="PMI7" s="65"/>
      <c r="PMR7" s="65"/>
      <c r="PMW7" s="220"/>
      <c r="PMX7" s="65"/>
      <c r="PMY7" s="65"/>
      <c r="PNH7" s="65"/>
      <c r="PNM7" s="220"/>
      <c r="PNN7" s="65"/>
      <c r="PNO7" s="65"/>
      <c r="PNX7" s="65"/>
      <c r="POC7" s="220"/>
      <c r="POD7" s="65"/>
      <c r="POE7" s="65"/>
      <c r="PON7" s="65"/>
      <c r="POS7" s="220"/>
      <c r="POT7" s="65"/>
      <c r="POU7" s="65"/>
      <c r="PPD7" s="65"/>
      <c r="PPI7" s="220"/>
      <c r="PPJ7" s="65"/>
      <c r="PPK7" s="65"/>
      <c r="PPT7" s="65"/>
      <c r="PPY7" s="220"/>
      <c r="PPZ7" s="65"/>
      <c r="PQA7" s="65"/>
      <c r="PQJ7" s="65"/>
      <c r="PQO7" s="220"/>
      <c r="PQP7" s="65"/>
      <c r="PQQ7" s="65"/>
      <c r="PQZ7" s="65"/>
      <c r="PRE7" s="220"/>
      <c r="PRF7" s="65"/>
      <c r="PRG7" s="65"/>
      <c r="PRP7" s="65"/>
      <c r="PRU7" s="220"/>
      <c r="PRV7" s="65"/>
      <c r="PRW7" s="65"/>
      <c r="PSF7" s="65"/>
      <c r="PSK7" s="220"/>
      <c r="PSL7" s="65"/>
      <c r="PSM7" s="65"/>
      <c r="PSV7" s="65"/>
      <c r="PTA7" s="220"/>
      <c r="PTB7" s="65"/>
      <c r="PTC7" s="65"/>
      <c r="PTL7" s="65"/>
      <c r="PTQ7" s="220"/>
      <c r="PTR7" s="65"/>
      <c r="PTS7" s="65"/>
      <c r="PUB7" s="65"/>
      <c r="PUG7" s="220"/>
      <c r="PUH7" s="65"/>
      <c r="PUI7" s="65"/>
      <c r="PUR7" s="65"/>
      <c r="PUW7" s="220"/>
      <c r="PUX7" s="65"/>
      <c r="PUY7" s="65"/>
      <c r="PVH7" s="65"/>
      <c r="PVM7" s="220"/>
      <c r="PVN7" s="65"/>
      <c r="PVO7" s="65"/>
      <c r="PVX7" s="65"/>
      <c r="PWC7" s="220"/>
      <c r="PWD7" s="65"/>
      <c r="PWE7" s="65"/>
      <c r="PWN7" s="65"/>
      <c r="PWS7" s="220"/>
      <c r="PWT7" s="65"/>
      <c r="PWU7" s="65"/>
      <c r="PXD7" s="65"/>
      <c r="PXI7" s="220"/>
      <c r="PXJ7" s="65"/>
      <c r="PXK7" s="65"/>
      <c r="PXT7" s="65"/>
      <c r="PXY7" s="220"/>
      <c r="PXZ7" s="65"/>
      <c r="PYA7" s="65"/>
      <c r="PYJ7" s="65"/>
      <c r="PYO7" s="220"/>
      <c r="PYP7" s="65"/>
      <c r="PYQ7" s="65"/>
      <c r="PYZ7" s="65"/>
      <c r="PZE7" s="220"/>
      <c r="PZF7" s="65"/>
      <c r="PZG7" s="65"/>
      <c r="PZP7" s="65"/>
      <c r="PZU7" s="220"/>
      <c r="PZV7" s="65"/>
      <c r="PZW7" s="65"/>
      <c r="QAF7" s="65"/>
      <c r="QAK7" s="220"/>
      <c r="QAL7" s="65"/>
      <c r="QAM7" s="65"/>
      <c r="QAV7" s="65"/>
      <c r="QBA7" s="220"/>
      <c r="QBB7" s="65"/>
      <c r="QBC7" s="65"/>
      <c r="QBL7" s="65"/>
      <c r="QBQ7" s="220"/>
      <c r="QBR7" s="65"/>
      <c r="QBS7" s="65"/>
      <c r="QCB7" s="65"/>
      <c r="QCG7" s="220"/>
      <c r="QCH7" s="65"/>
      <c r="QCI7" s="65"/>
      <c r="QCR7" s="65"/>
      <c r="QCW7" s="220"/>
      <c r="QCX7" s="65"/>
      <c r="QCY7" s="65"/>
      <c r="QDH7" s="65"/>
      <c r="QDM7" s="220"/>
      <c r="QDN7" s="65"/>
      <c r="QDO7" s="65"/>
      <c r="QDX7" s="65"/>
      <c r="QEC7" s="220"/>
      <c r="QED7" s="65"/>
      <c r="QEE7" s="65"/>
      <c r="QEN7" s="65"/>
      <c r="QES7" s="220"/>
      <c r="QET7" s="65"/>
      <c r="QEU7" s="65"/>
      <c r="QFD7" s="65"/>
      <c r="QFI7" s="220"/>
      <c r="QFJ7" s="65"/>
      <c r="QFK7" s="65"/>
      <c r="QFT7" s="65"/>
      <c r="QFY7" s="220"/>
      <c r="QFZ7" s="65"/>
      <c r="QGA7" s="65"/>
      <c r="QGJ7" s="65"/>
      <c r="QGO7" s="220"/>
      <c r="QGP7" s="65"/>
      <c r="QGQ7" s="65"/>
      <c r="QGZ7" s="65"/>
      <c r="QHE7" s="220"/>
      <c r="QHF7" s="65"/>
      <c r="QHG7" s="65"/>
      <c r="QHP7" s="65"/>
      <c r="QHU7" s="220"/>
      <c r="QHV7" s="65"/>
      <c r="QHW7" s="65"/>
      <c r="QIF7" s="65"/>
      <c r="QIK7" s="220"/>
      <c r="QIL7" s="65"/>
      <c r="QIM7" s="65"/>
      <c r="QIV7" s="65"/>
      <c r="QJA7" s="220"/>
      <c r="QJB7" s="65"/>
      <c r="QJC7" s="65"/>
      <c r="QJL7" s="65"/>
      <c r="QJQ7" s="220"/>
      <c r="QJR7" s="65"/>
      <c r="QJS7" s="65"/>
      <c r="QKB7" s="65"/>
      <c r="QKG7" s="220"/>
      <c r="QKH7" s="65"/>
      <c r="QKI7" s="65"/>
      <c r="QKR7" s="65"/>
      <c r="QKW7" s="220"/>
      <c r="QKX7" s="65"/>
      <c r="QKY7" s="65"/>
      <c r="QLH7" s="65"/>
      <c r="QLM7" s="220"/>
      <c r="QLN7" s="65"/>
      <c r="QLO7" s="65"/>
      <c r="QLX7" s="65"/>
      <c r="QMC7" s="220"/>
      <c r="QMD7" s="65"/>
      <c r="QME7" s="65"/>
      <c r="QMN7" s="65"/>
      <c r="QMS7" s="220"/>
      <c r="QMT7" s="65"/>
      <c r="QMU7" s="65"/>
      <c r="QND7" s="65"/>
      <c r="QNI7" s="220"/>
      <c r="QNJ7" s="65"/>
      <c r="QNK7" s="65"/>
      <c r="QNT7" s="65"/>
      <c r="QNY7" s="220"/>
      <c r="QNZ7" s="65"/>
      <c r="QOA7" s="65"/>
      <c r="QOJ7" s="65"/>
      <c r="QOO7" s="220"/>
      <c r="QOP7" s="65"/>
      <c r="QOQ7" s="65"/>
      <c r="QOZ7" s="65"/>
      <c r="QPE7" s="220"/>
      <c r="QPF7" s="65"/>
      <c r="QPG7" s="65"/>
      <c r="QPP7" s="65"/>
      <c r="QPU7" s="220"/>
      <c r="QPV7" s="65"/>
      <c r="QPW7" s="65"/>
      <c r="QQF7" s="65"/>
      <c r="QQK7" s="220"/>
      <c r="QQL7" s="65"/>
      <c r="QQM7" s="65"/>
      <c r="QQV7" s="65"/>
      <c r="QRA7" s="220"/>
      <c r="QRB7" s="65"/>
      <c r="QRC7" s="65"/>
      <c r="QRL7" s="65"/>
      <c r="QRQ7" s="220"/>
      <c r="QRR7" s="65"/>
      <c r="QRS7" s="65"/>
      <c r="QSB7" s="65"/>
      <c r="QSG7" s="220"/>
      <c r="QSH7" s="65"/>
      <c r="QSI7" s="65"/>
      <c r="QSR7" s="65"/>
      <c r="QSW7" s="220"/>
      <c r="QSX7" s="65"/>
      <c r="QSY7" s="65"/>
      <c r="QTH7" s="65"/>
      <c r="QTM7" s="220"/>
      <c r="QTN7" s="65"/>
      <c r="QTO7" s="65"/>
      <c r="QTX7" s="65"/>
      <c r="QUC7" s="220"/>
      <c r="QUD7" s="65"/>
      <c r="QUE7" s="65"/>
      <c r="QUN7" s="65"/>
      <c r="QUS7" s="220"/>
      <c r="QUT7" s="65"/>
      <c r="QUU7" s="65"/>
      <c r="QVD7" s="65"/>
      <c r="QVI7" s="220"/>
      <c r="QVJ7" s="65"/>
      <c r="QVK7" s="65"/>
      <c r="QVT7" s="65"/>
      <c r="QVY7" s="220"/>
      <c r="QVZ7" s="65"/>
      <c r="QWA7" s="65"/>
      <c r="QWJ7" s="65"/>
      <c r="QWO7" s="220"/>
      <c r="QWP7" s="65"/>
      <c r="QWQ7" s="65"/>
      <c r="QWZ7" s="65"/>
      <c r="QXE7" s="220"/>
      <c r="QXF7" s="65"/>
      <c r="QXG7" s="65"/>
      <c r="QXP7" s="65"/>
      <c r="QXU7" s="220"/>
      <c r="QXV7" s="65"/>
      <c r="QXW7" s="65"/>
      <c r="QYF7" s="65"/>
      <c r="QYK7" s="220"/>
      <c r="QYL7" s="65"/>
      <c r="QYM7" s="65"/>
      <c r="QYV7" s="65"/>
      <c r="QZA7" s="220"/>
      <c r="QZB7" s="65"/>
      <c r="QZC7" s="65"/>
      <c r="QZL7" s="65"/>
      <c r="QZQ7" s="220"/>
      <c r="QZR7" s="65"/>
      <c r="QZS7" s="65"/>
      <c r="RAB7" s="65"/>
      <c r="RAG7" s="220"/>
      <c r="RAH7" s="65"/>
      <c r="RAI7" s="65"/>
      <c r="RAR7" s="65"/>
      <c r="RAW7" s="220"/>
      <c r="RAX7" s="65"/>
      <c r="RAY7" s="65"/>
      <c r="RBH7" s="65"/>
      <c r="RBM7" s="220"/>
      <c r="RBN7" s="65"/>
      <c r="RBO7" s="65"/>
      <c r="RBX7" s="65"/>
      <c r="RCC7" s="220"/>
      <c r="RCD7" s="65"/>
      <c r="RCE7" s="65"/>
      <c r="RCN7" s="65"/>
      <c r="RCS7" s="220"/>
      <c r="RCT7" s="65"/>
      <c r="RCU7" s="65"/>
      <c r="RDD7" s="65"/>
      <c r="RDI7" s="220"/>
      <c r="RDJ7" s="65"/>
      <c r="RDK7" s="65"/>
      <c r="RDT7" s="65"/>
      <c r="RDY7" s="220"/>
      <c r="RDZ7" s="65"/>
      <c r="REA7" s="65"/>
      <c r="REJ7" s="65"/>
      <c r="REO7" s="220"/>
      <c r="REP7" s="65"/>
      <c r="REQ7" s="65"/>
      <c r="REZ7" s="65"/>
      <c r="RFE7" s="220"/>
      <c r="RFF7" s="65"/>
      <c r="RFG7" s="65"/>
      <c r="RFP7" s="65"/>
      <c r="RFU7" s="220"/>
      <c r="RFV7" s="65"/>
      <c r="RFW7" s="65"/>
      <c r="RGF7" s="65"/>
      <c r="RGK7" s="220"/>
      <c r="RGL7" s="65"/>
      <c r="RGM7" s="65"/>
      <c r="RGV7" s="65"/>
      <c r="RHA7" s="220"/>
      <c r="RHB7" s="65"/>
      <c r="RHC7" s="65"/>
      <c r="RHL7" s="65"/>
      <c r="RHQ7" s="220"/>
      <c r="RHR7" s="65"/>
      <c r="RHS7" s="65"/>
      <c r="RIB7" s="65"/>
      <c r="RIG7" s="220"/>
      <c r="RIH7" s="65"/>
      <c r="RII7" s="65"/>
      <c r="RIR7" s="65"/>
      <c r="RIW7" s="220"/>
      <c r="RIX7" s="65"/>
      <c r="RIY7" s="65"/>
      <c r="RJH7" s="65"/>
      <c r="RJM7" s="220"/>
      <c r="RJN7" s="65"/>
      <c r="RJO7" s="65"/>
      <c r="RJX7" s="65"/>
      <c r="RKC7" s="220"/>
      <c r="RKD7" s="65"/>
      <c r="RKE7" s="65"/>
      <c r="RKN7" s="65"/>
      <c r="RKS7" s="220"/>
      <c r="RKT7" s="65"/>
      <c r="RKU7" s="65"/>
      <c r="RLD7" s="65"/>
      <c r="RLI7" s="220"/>
      <c r="RLJ7" s="65"/>
      <c r="RLK7" s="65"/>
      <c r="RLT7" s="65"/>
      <c r="RLY7" s="220"/>
      <c r="RLZ7" s="65"/>
      <c r="RMA7" s="65"/>
      <c r="RMJ7" s="65"/>
      <c r="RMO7" s="220"/>
      <c r="RMP7" s="65"/>
      <c r="RMQ7" s="65"/>
      <c r="RMZ7" s="65"/>
      <c r="RNE7" s="220"/>
      <c r="RNF7" s="65"/>
      <c r="RNG7" s="65"/>
      <c r="RNP7" s="65"/>
      <c r="RNU7" s="220"/>
      <c r="RNV7" s="65"/>
      <c r="RNW7" s="65"/>
      <c r="ROF7" s="65"/>
      <c r="ROK7" s="220"/>
      <c r="ROL7" s="65"/>
      <c r="ROM7" s="65"/>
      <c r="ROV7" s="65"/>
      <c r="RPA7" s="220"/>
      <c r="RPB7" s="65"/>
      <c r="RPC7" s="65"/>
      <c r="RPL7" s="65"/>
      <c r="RPQ7" s="220"/>
      <c r="RPR7" s="65"/>
      <c r="RPS7" s="65"/>
      <c r="RQB7" s="65"/>
      <c r="RQG7" s="220"/>
      <c r="RQH7" s="65"/>
      <c r="RQI7" s="65"/>
      <c r="RQR7" s="65"/>
      <c r="RQW7" s="220"/>
      <c r="RQX7" s="65"/>
      <c r="RQY7" s="65"/>
      <c r="RRH7" s="65"/>
      <c r="RRM7" s="220"/>
      <c r="RRN7" s="65"/>
      <c r="RRO7" s="65"/>
      <c r="RRX7" s="65"/>
      <c r="RSC7" s="220"/>
      <c r="RSD7" s="65"/>
      <c r="RSE7" s="65"/>
      <c r="RSN7" s="65"/>
      <c r="RSS7" s="220"/>
      <c r="RST7" s="65"/>
      <c r="RSU7" s="65"/>
      <c r="RTD7" s="65"/>
      <c r="RTI7" s="220"/>
      <c r="RTJ7" s="65"/>
      <c r="RTK7" s="65"/>
      <c r="RTT7" s="65"/>
      <c r="RTY7" s="220"/>
      <c r="RTZ7" s="65"/>
      <c r="RUA7" s="65"/>
      <c r="RUJ7" s="65"/>
      <c r="RUO7" s="220"/>
      <c r="RUP7" s="65"/>
      <c r="RUQ7" s="65"/>
      <c r="RUZ7" s="65"/>
      <c r="RVE7" s="220"/>
      <c r="RVF7" s="65"/>
      <c r="RVG7" s="65"/>
      <c r="RVP7" s="65"/>
      <c r="RVU7" s="220"/>
      <c r="RVV7" s="65"/>
      <c r="RVW7" s="65"/>
      <c r="RWF7" s="65"/>
      <c r="RWK7" s="220"/>
      <c r="RWL7" s="65"/>
      <c r="RWM7" s="65"/>
      <c r="RWV7" s="65"/>
      <c r="RXA7" s="220"/>
      <c r="RXB7" s="65"/>
      <c r="RXC7" s="65"/>
      <c r="RXL7" s="65"/>
      <c r="RXQ7" s="220"/>
      <c r="RXR7" s="65"/>
      <c r="RXS7" s="65"/>
      <c r="RYB7" s="65"/>
      <c r="RYG7" s="220"/>
      <c r="RYH7" s="65"/>
      <c r="RYI7" s="65"/>
      <c r="RYR7" s="65"/>
      <c r="RYW7" s="220"/>
      <c r="RYX7" s="65"/>
      <c r="RYY7" s="65"/>
      <c r="RZH7" s="65"/>
      <c r="RZM7" s="220"/>
      <c r="RZN7" s="65"/>
      <c r="RZO7" s="65"/>
      <c r="RZX7" s="65"/>
      <c r="SAC7" s="220"/>
      <c r="SAD7" s="65"/>
      <c r="SAE7" s="65"/>
      <c r="SAN7" s="65"/>
      <c r="SAS7" s="220"/>
      <c r="SAT7" s="65"/>
      <c r="SAU7" s="65"/>
      <c r="SBD7" s="65"/>
      <c r="SBI7" s="220"/>
      <c r="SBJ7" s="65"/>
      <c r="SBK7" s="65"/>
      <c r="SBT7" s="65"/>
      <c r="SBY7" s="220"/>
      <c r="SBZ7" s="65"/>
      <c r="SCA7" s="65"/>
      <c r="SCJ7" s="65"/>
      <c r="SCO7" s="220"/>
      <c r="SCP7" s="65"/>
      <c r="SCQ7" s="65"/>
      <c r="SCZ7" s="65"/>
      <c r="SDE7" s="220"/>
      <c r="SDF7" s="65"/>
      <c r="SDG7" s="65"/>
      <c r="SDP7" s="65"/>
      <c r="SDU7" s="220"/>
      <c r="SDV7" s="65"/>
      <c r="SDW7" s="65"/>
      <c r="SEF7" s="65"/>
      <c r="SEK7" s="220"/>
      <c r="SEL7" s="65"/>
      <c r="SEM7" s="65"/>
      <c r="SEV7" s="65"/>
      <c r="SFA7" s="220"/>
      <c r="SFB7" s="65"/>
      <c r="SFC7" s="65"/>
      <c r="SFL7" s="65"/>
      <c r="SFQ7" s="220"/>
      <c r="SFR7" s="65"/>
      <c r="SFS7" s="65"/>
      <c r="SGB7" s="65"/>
      <c r="SGG7" s="220"/>
      <c r="SGH7" s="65"/>
      <c r="SGI7" s="65"/>
      <c r="SGR7" s="65"/>
      <c r="SGW7" s="220"/>
      <c r="SGX7" s="65"/>
      <c r="SGY7" s="65"/>
      <c r="SHH7" s="65"/>
      <c r="SHM7" s="220"/>
      <c r="SHN7" s="65"/>
      <c r="SHO7" s="65"/>
      <c r="SHX7" s="65"/>
      <c r="SIC7" s="220"/>
      <c r="SID7" s="65"/>
      <c r="SIE7" s="65"/>
      <c r="SIN7" s="65"/>
      <c r="SIS7" s="220"/>
      <c r="SIT7" s="65"/>
      <c r="SIU7" s="65"/>
      <c r="SJD7" s="65"/>
      <c r="SJI7" s="220"/>
      <c r="SJJ7" s="65"/>
      <c r="SJK7" s="65"/>
      <c r="SJT7" s="65"/>
      <c r="SJY7" s="220"/>
      <c r="SJZ7" s="65"/>
      <c r="SKA7" s="65"/>
      <c r="SKJ7" s="65"/>
      <c r="SKO7" s="220"/>
      <c r="SKP7" s="65"/>
      <c r="SKQ7" s="65"/>
      <c r="SKZ7" s="65"/>
      <c r="SLE7" s="220"/>
      <c r="SLF7" s="65"/>
      <c r="SLG7" s="65"/>
      <c r="SLP7" s="65"/>
      <c r="SLU7" s="220"/>
      <c r="SLV7" s="65"/>
      <c r="SLW7" s="65"/>
      <c r="SMF7" s="65"/>
      <c r="SMK7" s="220"/>
      <c r="SML7" s="65"/>
      <c r="SMM7" s="65"/>
      <c r="SMV7" s="65"/>
      <c r="SNA7" s="220"/>
      <c r="SNB7" s="65"/>
      <c r="SNC7" s="65"/>
      <c r="SNL7" s="65"/>
      <c r="SNQ7" s="220"/>
      <c r="SNR7" s="65"/>
      <c r="SNS7" s="65"/>
      <c r="SOB7" s="65"/>
      <c r="SOG7" s="220"/>
      <c r="SOH7" s="65"/>
      <c r="SOI7" s="65"/>
      <c r="SOR7" s="65"/>
      <c r="SOW7" s="220"/>
      <c r="SOX7" s="65"/>
      <c r="SOY7" s="65"/>
      <c r="SPH7" s="65"/>
      <c r="SPM7" s="220"/>
      <c r="SPN7" s="65"/>
      <c r="SPO7" s="65"/>
      <c r="SPX7" s="65"/>
      <c r="SQC7" s="220"/>
      <c r="SQD7" s="65"/>
      <c r="SQE7" s="65"/>
      <c r="SQN7" s="65"/>
      <c r="SQS7" s="220"/>
      <c r="SQT7" s="65"/>
      <c r="SQU7" s="65"/>
      <c r="SRD7" s="65"/>
      <c r="SRI7" s="220"/>
      <c r="SRJ7" s="65"/>
      <c r="SRK7" s="65"/>
      <c r="SRT7" s="65"/>
      <c r="SRY7" s="220"/>
      <c r="SRZ7" s="65"/>
      <c r="SSA7" s="65"/>
      <c r="SSJ7" s="65"/>
      <c r="SSO7" s="220"/>
      <c r="SSP7" s="65"/>
      <c r="SSQ7" s="65"/>
      <c r="SSZ7" s="65"/>
      <c r="STE7" s="220"/>
      <c r="STF7" s="65"/>
      <c r="STG7" s="65"/>
      <c r="STP7" s="65"/>
      <c r="STU7" s="220"/>
      <c r="STV7" s="65"/>
      <c r="STW7" s="65"/>
      <c r="SUF7" s="65"/>
      <c r="SUK7" s="220"/>
      <c r="SUL7" s="65"/>
      <c r="SUM7" s="65"/>
      <c r="SUV7" s="65"/>
      <c r="SVA7" s="220"/>
      <c r="SVB7" s="65"/>
      <c r="SVC7" s="65"/>
      <c r="SVL7" s="65"/>
      <c r="SVQ7" s="220"/>
      <c r="SVR7" s="65"/>
      <c r="SVS7" s="65"/>
      <c r="SWB7" s="65"/>
      <c r="SWG7" s="220"/>
      <c r="SWH7" s="65"/>
      <c r="SWI7" s="65"/>
      <c r="SWR7" s="65"/>
      <c r="SWW7" s="220"/>
      <c r="SWX7" s="65"/>
      <c r="SWY7" s="65"/>
      <c r="SXH7" s="65"/>
      <c r="SXM7" s="220"/>
      <c r="SXN7" s="65"/>
      <c r="SXO7" s="65"/>
      <c r="SXX7" s="65"/>
      <c r="SYC7" s="220"/>
      <c r="SYD7" s="65"/>
      <c r="SYE7" s="65"/>
      <c r="SYN7" s="65"/>
      <c r="SYS7" s="220"/>
      <c r="SYT7" s="65"/>
      <c r="SYU7" s="65"/>
      <c r="SZD7" s="65"/>
      <c r="SZI7" s="220"/>
      <c r="SZJ7" s="65"/>
      <c r="SZK7" s="65"/>
      <c r="SZT7" s="65"/>
      <c r="SZY7" s="220"/>
      <c r="SZZ7" s="65"/>
      <c r="TAA7" s="65"/>
      <c r="TAJ7" s="65"/>
      <c r="TAO7" s="220"/>
      <c r="TAP7" s="65"/>
      <c r="TAQ7" s="65"/>
      <c r="TAZ7" s="65"/>
      <c r="TBE7" s="220"/>
      <c r="TBF7" s="65"/>
      <c r="TBG7" s="65"/>
      <c r="TBP7" s="65"/>
      <c r="TBU7" s="220"/>
      <c r="TBV7" s="65"/>
      <c r="TBW7" s="65"/>
      <c r="TCF7" s="65"/>
      <c r="TCK7" s="220"/>
      <c r="TCL7" s="65"/>
      <c r="TCM7" s="65"/>
      <c r="TCV7" s="65"/>
      <c r="TDA7" s="220"/>
      <c r="TDB7" s="65"/>
      <c r="TDC7" s="65"/>
      <c r="TDL7" s="65"/>
      <c r="TDQ7" s="220"/>
      <c r="TDR7" s="65"/>
      <c r="TDS7" s="65"/>
      <c r="TEB7" s="65"/>
      <c r="TEG7" s="220"/>
      <c r="TEH7" s="65"/>
      <c r="TEI7" s="65"/>
      <c r="TER7" s="65"/>
      <c r="TEW7" s="220"/>
      <c r="TEX7" s="65"/>
      <c r="TEY7" s="65"/>
      <c r="TFH7" s="65"/>
      <c r="TFM7" s="220"/>
      <c r="TFN7" s="65"/>
      <c r="TFO7" s="65"/>
      <c r="TFX7" s="65"/>
      <c r="TGC7" s="220"/>
      <c r="TGD7" s="65"/>
      <c r="TGE7" s="65"/>
      <c r="TGN7" s="65"/>
      <c r="TGS7" s="220"/>
      <c r="TGT7" s="65"/>
      <c r="TGU7" s="65"/>
      <c r="THD7" s="65"/>
      <c r="THI7" s="220"/>
      <c r="THJ7" s="65"/>
      <c r="THK7" s="65"/>
      <c r="THT7" s="65"/>
      <c r="THY7" s="220"/>
      <c r="THZ7" s="65"/>
      <c r="TIA7" s="65"/>
      <c r="TIJ7" s="65"/>
      <c r="TIO7" s="220"/>
      <c r="TIP7" s="65"/>
      <c r="TIQ7" s="65"/>
      <c r="TIZ7" s="65"/>
      <c r="TJE7" s="220"/>
      <c r="TJF7" s="65"/>
      <c r="TJG7" s="65"/>
      <c r="TJP7" s="65"/>
      <c r="TJU7" s="220"/>
      <c r="TJV7" s="65"/>
      <c r="TJW7" s="65"/>
      <c r="TKF7" s="65"/>
      <c r="TKK7" s="220"/>
      <c r="TKL7" s="65"/>
      <c r="TKM7" s="65"/>
      <c r="TKV7" s="65"/>
      <c r="TLA7" s="220"/>
      <c r="TLB7" s="65"/>
      <c r="TLC7" s="65"/>
      <c r="TLL7" s="65"/>
      <c r="TLQ7" s="220"/>
      <c r="TLR7" s="65"/>
      <c r="TLS7" s="65"/>
      <c r="TMB7" s="65"/>
      <c r="TMG7" s="220"/>
      <c r="TMH7" s="65"/>
      <c r="TMI7" s="65"/>
      <c r="TMR7" s="65"/>
      <c r="TMW7" s="220"/>
      <c r="TMX7" s="65"/>
      <c r="TMY7" s="65"/>
      <c r="TNH7" s="65"/>
      <c r="TNM7" s="220"/>
      <c r="TNN7" s="65"/>
      <c r="TNO7" s="65"/>
      <c r="TNX7" s="65"/>
      <c r="TOC7" s="220"/>
      <c r="TOD7" s="65"/>
      <c r="TOE7" s="65"/>
      <c r="TON7" s="65"/>
      <c r="TOS7" s="220"/>
      <c r="TOT7" s="65"/>
      <c r="TOU7" s="65"/>
      <c r="TPD7" s="65"/>
      <c r="TPI7" s="220"/>
      <c r="TPJ7" s="65"/>
      <c r="TPK7" s="65"/>
      <c r="TPT7" s="65"/>
      <c r="TPY7" s="220"/>
      <c r="TPZ7" s="65"/>
      <c r="TQA7" s="65"/>
      <c r="TQJ7" s="65"/>
      <c r="TQO7" s="220"/>
      <c r="TQP7" s="65"/>
      <c r="TQQ7" s="65"/>
      <c r="TQZ7" s="65"/>
      <c r="TRE7" s="220"/>
      <c r="TRF7" s="65"/>
      <c r="TRG7" s="65"/>
      <c r="TRP7" s="65"/>
      <c r="TRU7" s="220"/>
      <c r="TRV7" s="65"/>
      <c r="TRW7" s="65"/>
      <c r="TSF7" s="65"/>
      <c r="TSK7" s="220"/>
      <c r="TSL7" s="65"/>
      <c r="TSM7" s="65"/>
      <c r="TSV7" s="65"/>
      <c r="TTA7" s="220"/>
      <c r="TTB7" s="65"/>
      <c r="TTC7" s="65"/>
      <c r="TTL7" s="65"/>
      <c r="TTQ7" s="220"/>
      <c r="TTR7" s="65"/>
      <c r="TTS7" s="65"/>
      <c r="TUB7" s="65"/>
      <c r="TUG7" s="220"/>
      <c r="TUH7" s="65"/>
      <c r="TUI7" s="65"/>
      <c r="TUR7" s="65"/>
      <c r="TUW7" s="220"/>
      <c r="TUX7" s="65"/>
      <c r="TUY7" s="65"/>
      <c r="TVH7" s="65"/>
      <c r="TVM7" s="220"/>
      <c r="TVN7" s="65"/>
      <c r="TVO7" s="65"/>
      <c r="TVX7" s="65"/>
      <c r="TWC7" s="220"/>
      <c r="TWD7" s="65"/>
      <c r="TWE7" s="65"/>
      <c r="TWN7" s="65"/>
      <c r="TWS7" s="220"/>
      <c r="TWT7" s="65"/>
      <c r="TWU7" s="65"/>
      <c r="TXD7" s="65"/>
      <c r="TXI7" s="220"/>
      <c r="TXJ7" s="65"/>
      <c r="TXK7" s="65"/>
      <c r="TXT7" s="65"/>
      <c r="TXY7" s="220"/>
      <c r="TXZ7" s="65"/>
      <c r="TYA7" s="65"/>
      <c r="TYJ7" s="65"/>
      <c r="TYO7" s="220"/>
      <c r="TYP7" s="65"/>
      <c r="TYQ7" s="65"/>
      <c r="TYZ7" s="65"/>
      <c r="TZE7" s="220"/>
      <c r="TZF7" s="65"/>
      <c r="TZG7" s="65"/>
      <c r="TZP7" s="65"/>
      <c r="TZU7" s="220"/>
      <c r="TZV7" s="65"/>
      <c r="TZW7" s="65"/>
      <c r="UAF7" s="65"/>
      <c r="UAK7" s="220"/>
      <c r="UAL7" s="65"/>
      <c r="UAM7" s="65"/>
      <c r="UAV7" s="65"/>
      <c r="UBA7" s="220"/>
      <c r="UBB7" s="65"/>
      <c r="UBC7" s="65"/>
      <c r="UBL7" s="65"/>
      <c r="UBQ7" s="220"/>
      <c r="UBR7" s="65"/>
      <c r="UBS7" s="65"/>
      <c r="UCB7" s="65"/>
      <c r="UCG7" s="220"/>
      <c r="UCH7" s="65"/>
      <c r="UCI7" s="65"/>
      <c r="UCR7" s="65"/>
      <c r="UCW7" s="220"/>
      <c r="UCX7" s="65"/>
      <c r="UCY7" s="65"/>
      <c r="UDH7" s="65"/>
      <c r="UDM7" s="220"/>
      <c r="UDN7" s="65"/>
      <c r="UDO7" s="65"/>
      <c r="UDX7" s="65"/>
      <c r="UEC7" s="220"/>
      <c r="UED7" s="65"/>
      <c r="UEE7" s="65"/>
      <c r="UEN7" s="65"/>
      <c r="UES7" s="220"/>
      <c r="UET7" s="65"/>
      <c r="UEU7" s="65"/>
      <c r="UFD7" s="65"/>
      <c r="UFI7" s="220"/>
      <c r="UFJ7" s="65"/>
      <c r="UFK7" s="65"/>
      <c r="UFT7" s="65"/>
      <c r="UFY7" s="220"/>
      <c r="UFZ7" s="65"/>
      <c r="UGA7" s="65"/>
      <c r="UGJ7" s="65"/>
      <c r="UGO7" s="220"/>
      <c r="UGP7" s="65"/>
      <c r="UGQ7" s="65"/>
      <c r="UGZ7" s="65"/>
      <c r="UHE7" s="220"/>
      <c r="UHF7" s="65"/>
      <c r="UHG7" s="65"/>
      <c r="UHP7" s="65"/>
      <c r="UHU7" s="220"/>
      <c r="UHV7" s="65"/>
      <c r="UHW7" s="65"/>
      <c r="UIF7" s="65"/>
      <c r="UIK7" s="220"/>
      <c r="UIL7" s="65"/>
      <c r="UIM7" s="65"/>
      <c r="UIV7" s="65"/>
      <c r="UJA7" s="220"/>
      <c r="UJB7" s="65"/>
      <c r="UJC7" s="65"/>
      <c r="UJL7" s="65"/>
      <c r="UJQ7" s="220"/>
      <c r="UJR7" s="65"/>
      <c r="UJS7" s="65"/>
      <c r="UKB7" s="65"/>
      <c r="UKG7" s="220"/>
      <c r="UKH7" s="65"/>
      <c r="UKI7" s="65"/>
      <c r="UKR7" s="65"/>
      <c r="UKW7" s="220"/>
      <c r="UKX7" s="65"/>
      <c r="UKY7" s="65"/>
      <c r="ULH7" s="65"/>
      <c r="ULM7" s="220"/>
      <c r="ULN7" s="65"/>
      <c r="ULO7" s="65"/>
      <c r="ULX7" s="65"/>
      <c r="UMC7" s="220"/>
      <c r="UMD7" s="65"/>
      <c r="UME7" s="65"/>
      <c r="UMN7" s="65"/>
      <c r="UMS7" s="220"/>
      <c r="UMT7" s="65"/>
      <c r="UMU7" s="65"/>
      <c r="UND7" s="65"/>
      <c r="UNI7" s="220"/>
      <c r="UNJ7" s="65"/>
      <c r="UNK7" s="65"/>
      <c r="UNT7" s="65"/>
      <c r="UNY7" s="220"/>
      <c r="UNZ7" s="65"/>
      <c r="UOA7" s="65"/>
      <c r="UOJ7" s="65"/>
      <c r="UOO7" s="220"/>
      <c r="UOP7" s="65"/>
      <c r="UOQ7" s="65"/>
      <c r="UOZ7" s="65"/>
      <c r="UPE7" s="220"/>
      <c r="UPF7" s="65"/>
      <c r="UPG7" s="65"/>
      <c r="UPP7" s="65"/>
      <c r="UPU7" s="220"/>
      <c r="UPV7" s="65"/>
      <c r="UPW7" s="65"/>
      <c r="UQF7" s="65"/>
      <c r="UQK7" s="220"/>
      <c r="UQL7" s="65"/>
      <c r="UQM7" s="65"/>
      <c r="UQV7" s="65"/>
      <c r="URA7" s="220"/>
      <c r="URB7" s="65"/>
      <c r="URC7" s="65"/>
      <c r="URL7" s="65"/>
      <c r="URQ7" s="220"/>
      <c r="URR7" s="65"/>
      <c r="URS7" s="65"/>
      <c r="USB7" s="65"/>
      <c r="USG7" s="220"/>
      <c r="USH7" s="65"/>
      <c r="USI7" s="65"/>
      <c r="USR7" s="65"/>
      <c r="USW7" s="220"/>
      <c r="USX7" s="65"/>
      <c r="USY7" s="65"/>
      <c r="UTH7" s="65"/>
      <c r="UTM7" s="220"/>
      <c r="UTN7" s="65"/>
      <c r="UTO7" s="65"/>
      <c r="UTX7" s="65"/>
      <c r="UUC7" s="220"/>
      <c r="UUD7" s="65"/>
      <c r="UUE7" s="65"/>
      <c r="UUN7" s="65"/>
      <c r="UUS7" s="220"/>
      <c r="UUT7" s="65"/>
      <c r="UUU7" s="65"/>
      <c r="UVD7" s="65"/>
      <c r="UVI7" s="220"/>
      <c r="UVJ7" s="65"/>
      <c r="UVK7" s="65"/>
      <c r="UVT7" s="65"/>
      <c r="UVY7" s="220"/>
      <c r="UVZ7" s="65"/>
      <c r="UWA7" s="65"/>
      <c r="UWJ7" s="65"/>
      <c r="UWO7" s="220"/>
      <c r="UWP7" s="65"/>
      <c r="UWQ7" s="65"/>
      <c r="UWZ7" s="65"/>
      <c r="UXE7" s="220"/>
      <c r="UXF7" s="65"/>
      <c r="UXG7" s="65"/>
      <c r="UXP7" s="65"/>
      <c r="UXU7" s="220"/>
      <c r="UXV7" s="65"/>
      <c r="UXW7" s="65"/>
      <c r="UYF7" s="65"/>
      <c r="UYK7" s="220"/>
      <c r="UYL7" s="65"/>
      <c r="UYM7" s="65"/>
      <c r="UYV7" s="65"/>
      <c r="UZA7" s="220"/>
      <c r="UZB7" s="65"/>
      <c r="UZC7" s="65"/>
      <c r="UZL7" s="65"/>
      <c r="UZQ7" s="220"/>
      <c r="UZR7" s="65"/>
      <c r="UZS7" s="65"/>
      <c r="VAB7" s="65"/>
      <c r="VAG7" s="220"/>
      <c r="VAH7" s="65"/>
      <c r="VAI7" s="65"/>
      <c r="VAR7" s="65"/>
      <c r="VAW7" s="220"/>
      <c r="VAX7" s="65"/>
      <c r="VAY7" s="65"/>
      <c r="VBH7" s="65"/>
      <c r="VBM7" s="220"/>
      <c r="VBN7" s="65"/>
      <c r="VBO7" s="65"/>
      <c r="VBX7" s="65"/>
      <c r="VCC7" s="220"/>
      <c r="VCD7" s="65"/>
      <c r="VCE7" s="65"/>
      <c r="VCN7" s="65"/>
      <c r="VCS7" s="220"/>
      <c r="VCT7" s="65"/>
      <c r="VCU7" s="65"/>
      <c r="VDD7" s="65"/>
      <c r="VDI7" s="220"/>
      <c r="VDJ7" s="65"/>
      <c r="VDK7" s="65"/>
      <c r="VDT7" s="65"/>
      <c r="VDY7" s="220"/>
      <c r="VDZ7" s="65"/>
      <c r="VEA7" s="65"/>
      <c r="VEJ7" s="65"/>
      <c r="VEO7" s="220"/>
      <c r="VEP7" s="65"/>
      <c r="VEQ7" s="65"/>
      <c r="VEZ7" s="65"/>
      <c r="VFE7" s="220"/>
      <c r="VFF7" s="65"/>
      <c r="VFG7" s="65"/>
      <c r="VFP7" s="65"/>
      <c r="VFU7" s="220"/>
      <c r="VFV7" s="65"/>
      <c r="VFW7" s="65"/>
      <c r="VGF7" s="65"/>
      <c r="VGK7" s="220"/>
      <c r="VGL7" s="65"/>
      <c r="VGM7" s="65"/>
      <c r="VGV7" s="65"/>
      <c r="VHA7" s="220"/>
      <c r="VHB7" s="65"/>
      <c r="VHC7" s="65"/>
      <c r="VHL7" s="65"/>
      <c r="VHQ7" s="220"/>
      <c r="VHR7" s="65"/>
      <c r="VHS7" s="65"/>
      <c r="VIB7" s="65"/>
      <c r="VIG7" s="220"/>
      <c r="VIH7" s="65"/>
      <c r="VII7" s="65"/>
      <c r="VIR7" s="65"/>
      <c r="VIW7" s="220"/>
      <c r="VIX7" s="65"/>
      <c r="VIY7" s="65"/>
      <c r="VJH7" s="65"/>
      <c r="VJM7" s="220"/>
      <c r="VJN7" s="65"/>
      <c r="VJO7" s="65"/>
      <c r="VJX7" s="65"/>
      <c r="VKC7" s="220"/>
      <c r="VKD7" s="65"/>
      <c r="VKE7" s="65"/>
      <c r="VKN7" s="65"/>
      <c r="VKS7" s="220"/>
      <c r="VKT7" s="65"/>
      <c r="VKU7" s="65"/>
      <c r="VLD7" s="65"/>
      <c r="VLI7" s="220"/>
      <c r="VLJ7" s="65"/>
      <c r="VLK7" s="65"/>
      <c r="VLT7" s="65"/>
      <c r="VLY7" s="220"/>
      <c r="VLZ7" s="65"/>
      <c r="VMA7" s="65"/>
      <c r="VMJ7" s="65"/>
      <c r="VMO7" s="220"/>
      <c r="VMP7" s="65"/>
      <c r="VMQ7" s="65"/>
      <c r="VMZ7" s="65"/>
      <c r="VNE7" s="220"/>
      <c r="VNF7" s="65"/>
      <c r="VNG7" s="65"/>
      <c r="VNP7" s="65"/>
      <c r="VNU7" s="220"/>
      <c r="VNV7" s="65"/>
      <c r="VNW7" s="65"/>
      <c r="VOF7" s="65"/>
      <c r="VOK7" s="220"/>
      <c r="VOL7" s="65"/>
      <c r="VOM7" s="65"/>
      <c r="VOV7" s="65"/>
      <c r="VPA7" s="220"/>
      <c r="VPB7" s="65"/>
      <c r="VPC7" s="65"/>
      <c r="VPL7" s="65"/>
      <c r="VPQ7" s="220"/>
      <c r="VPR7" s="65"/>
      <c r="VPS7" s="65"/>
      <c r="VQB7" s="65"/>
      <c r="VQG7" s="220"/>
      <c r="VQH7" s="65"/>
      <c r="VQI7" s="65"/>
      <c r="VQR7" s="65"/>
      <c r="VQW7" s="220"/>
      <c r="VQX7" s="65"/>
      <c r="VQY7" s="65"/>
      <c r="VRH7" s="65"/>
      <c r="VRM7" s="220"/>
      <c r="VRN7" s="65"/>
      <c r="VRO7" s="65"/>
      <c r="VRX7" s="65"/>
      <c r="VSC7" s="220"/>
      <c r="VSD7" s="65"/>
      <c r="VSE7" s="65"/>
      <c r="VSN7" s="65"/>
      <c r="VSS7" s="220"/>
      <c r="VST7" s="65"/>
      <c r="VSU7" s="65"/>
      <c r="VTD7" s="65"/>
      <c r="VTI7" s="220"/>
      <c r="VTJ7" s="65"/>
      <c r="VTK7" s="65"/>
      <c r="VTT7" s="65"/>
      <c r="VTY7" s="220"/>
      <c r="VTZ7" s="65"/>
      <c r="VUA7" s="65"/>
      <c r="VUJ7" s="65"/>
      <c r="VUO7" s="220"/>
      <c r="VUP7" s="65"/>
      <c r="VUQ7" s="65"/>
      <c r="VUZ7" s="65"/>
      <c r="VVE7" s="220"/>
      <c r="VVF7" s="65"/>
      <c r="VVG7" s="65"/>
      <c r="VVP7" s="65"/>
      <c r="VVU7" s="220"/>
      <c r="VVV7" s="65"/>
      <c r="VVW7" s="65"/>
      <c r="VWF7" s="65"/>
      <c r="VWK7" s="220"/>
      <c r="VWL7" s="65"/>
      <c r="VWM7" s="65"/>
      <c r="VWV7" s="65"/>
      <c r="VXA7" s="220"/>
      <c r="VXB7" s="65"/>
      <c r="VXC7" s="65"/>
      <c r="VXL7" s="65"/>
      <c r="VXQ7" s="220"/>
      <c r="VXR7" s="65"/>
      <c r="VXS7" s="65"/>
      <c r="VYB7" s="65"/>
      <c r="VYG7" s="220"/>
      <c r="VYH7" s="65"/>
      <c r="VYI7" s="65"/>
      <c r="VYR7" s="65"/>
      <c r="VYW7" s="220"/>
      <c r="VYX7" s="65"/>
      <c r="VYY7" s="65"/>
      <c r="VZH7" s="65"/>
      <c r="VZM7" s="220"/>
      <c r="VZN7" s="65"/>
      <c r="VZO7" s="65"/>
      <c r="VZX7" s="65"/>
      <c r="WAC7" s="220"/>
      <c r="WAD7" s="65"/>
      <c r="WAE7" s="65"/>
      <c r="WAN7" s="65"/>
      <c r="WAS7" s="220"/>
      <c r="WAT7" s="65"/>
      <c r="WAU7" s="65"/>
      <c r="WBD7" s="65"/>
      <c r="WBI7" s="220"/>
      <c r="WBJ7" s="65"/>
      <c r="WBK7" s="65"/>
      <c r="WBT7" s="65"/>
      <c r="WBY7" s="220"/>
      <c r="WBZ7" s="65"/>
      <c r="WCA7" s="65"/>
      <c r="WCJ7" s="65"/>
      <c r="WCO7" s="220"/>
      <c r="WCP7" s="65"/>
      <c r="WCQ7" s="65"/>
      <c r="WCZ7" s="65"/>
      <c r="WDE7" s="220"/>
      <c r="WDF7" s="65"/>
      <c r="WDG7" s="65"/>
      <c r="WDP7" s="65"/>
      <c r="WDU7" s="220"/>
      <c r="WDV7" s="65"/>
      <c r="WDW7" s="65"/>
      <c r="WEF7" s="65"/>
      <c r="WEK7" s="220"/>
      <c r="WEL7" s="65"/>
      <c r="WEM7" s="65"/>
      <c r="WEV7" s="65"/>
      <c r="WFA7" s="220"/>
      <c r="WFB7" s="65"/>
      <c r="WFC7" s="65"/>
      <c r="WFL7" s="65"/>
      <c r="WFQ7" s="220"/>
      <c r="WFR7" s="65"/>
      <c r="WFS7" s="65"/>
      <c r="WGB7" s="65"/>
      <c r="WGG7" s="220"/>
      <c r="WGH7" s="65"/>
      <c r="WGI7" s="65"/>
      <c r="WGR7" s="65"/>
      <c r="WGW7" s="220"/>
      <c r="WGX7" s="65"/>
      <c r="WGY7" s="65"/>
      <c r="WHH7" s="65"/>
      <c r="WHM7" s="220"/>
      <c r="WHN7" s="65"/>
      <c r="WHO7" s="65"/>
      <c r="WHX7" s="65"/>
      <c r="WIC7" s="220"/>
      <c r="WID7" s="65"/>
      <c r="WIE7" s="65"/>
      <c r="WIN7" s="65"/>
      <c r="WIS7" s="220"/>
      <c r="WIT7" s="65"/>
      <c r="WIU7" s="65"/>
      <c r="WJD7" s="65"/>
      <c r="WJI7" s="220"/>
      <c r="WJJ7" s="65"/>
      <c r="WJK7" s="65"/>
      <c r="WJT7" s="65"/>
      <c r="WJY7" s="220"/>
      <c r="WJZ7" s="65"/>
      <c r="WKA7" s="65"/>
      <c r="WKJ7" s="65"/>
      <c r="WKO7" s="220"/>
      <c r="WKP7" s="65"/>
      <c r="WKQ7" s="65"/>
      <c r="WKZ7" s="65"/>
      <c r="WLE7" s="220"/>
      <c r="WLF7" s="65"/>
      <c r="WLG7" s="65"/>
      <c r="WLP7" s="65"/>
      <c r="WLU7" s="220"/>
      <c r="WLV7" s="65"/>
      <c r="WLW7" s="65"/>
      <c r="WMF7" s="65"/>
      <c r="WMK7" s="220"/>
      <c r="WML7" s="65"/>
      <c r="WMM7" s="65"/>
      <c r="WMV7" s="65"/>
      <c r="WNA7" s="220"/>
      <c r="WNB7" s="65"/>
      <c r="WNC7" s="65"/>
      <c r="WNL7" s="65"/>
      <c r="WNQ7" s="220"/>
      <c r="WNR7" s="65"/>
      <c r="WNS7" s="65"/>
      <c r="WOB7" s="65"/>
      <c r="WOG7" s="220"/>
      <c r="WOH7" s="65"/>
      <c r="WOI7" s="65"/>
      <c r="WOR7" s="65"/>
      <c r="WOW7" s="220"/>
      <c r="WOX7" s="65"/>
      <c r="WOY7" s="65"/>
      <c r="WPH7" s="65"/>
      <c r="WPM7" s="220"/>
      <c r="WPN7" s="65"/>
      <c r="WPO7" s="65"/>
      <c r="WPX7" s="65"/>
      <c r="WQC7" s="220"/>
      <c r="WQD7" s="65"/>
      <c r="WQE7" s="65"/>
      <c r="WQN7" s="65"/>
      <c r="WQS7" s="220"/>
      <c r="WQT7" s="65"/>
      <c r="WQU7" s="65"/>
      <c r="WRD7" s="65"/>
      <c r="WRI7" s="220"/>
      <c r="WRJ7" s="65"/>
      <c r="WRK7" s="65"/>
      <c r="WRT7" s="65"/>
      <c r="WRY7" s="220"/>
      <c r="WRZ7" s="65"/>
      <c r="WSA7" s="65"/>
      <c r="WSJ7" s="65"/>
      <c r="WSO7" s="220"/>
      <c r="WSP7" s="65"/>
      <c r="WSQ7" s="65"/>
      <c r="WSZ7" s="65"/>
      <c r="WTE7" s="220"/>
      <c r="WTF7" s="65"/>
      <c r="WTG7" s="65"/>
      <c r="WTP7" s="65"/>
      <c r="WTU7" s="220"/>
      <c r="WTV7" s="65"/>
      <c r="WTW7" s="65"/>
      <c r="WUF7" s="65"/>
      <c r="WUK7" s="220"/>
      <c r="WUL7" s="65"/>
      <c r="WUM7" s="65"/>
      <c r="WUV7" s="65"/>
      <c r="WVA7" s="220"/>
      <c r="WVB7" s="65"/>
      <c r="WVC7" s="65"/>
      <c r="WVL7" s="65"/>
      <c r="WVQ7" s="220"/>
      <c r="WVR7" s="65"/>
      <c r="WVS7" s="65"/>
      <c r="WWB7" s="65"/>
      <c r="WWG7" s="220"/>
      <c r="WWH7" s="65"/>
      <c r="WWI7" s="65"/>
      <c r="WWR7" s="65"/>
      <c r="WWW7" s="220"/>
      <c r="WWX7" s="65"/>
      <c r="WWY7" s="65"/>
      <c r="WXH7" s="65"/>
      <c r="WXM7" s="220"/>
      <c r="WXN7" s="65"/>
      <c r="WXO7" s="65"/>
      <c r="WXX7" s="65"/>
      <c r="WYC7" s="220"/>
      <c r="WYD7" s="65"/>
      <c r="WYE7" s="65"/>
      <c r="WYN7" s="65"/>
      <c r="WYS7" s="220"/>
      <c r="WYT7" s="65"/>
      <c r="WYU7" s="65"/>
      <c r="WZD7" s="65"/>
      <c r="WZI7" s="220"/>
      <c r="WZJ7" s="65"/>
      <c r="WZK7" s="65"/>
      <c r="WZT7" s="65"/>
      <c r="WZY7" s="220"/>
      <c r="WZZ7" s="65"/>
      <c r="XAA7" s="65"/>
      <c r="XAJ7" s="65"/>
      <c r="XAO7" s="220"/>
      <c r="XAP7" s="65"/>
      <c r="XAQ7" s="65"/>
      <c r="XAZ7" s="65"/>
      <c r="XBE7" s="220"/>
      <c r="XBF7" s="65"/>
      <c r="XBG7" s="65"/>
      <c r="XBP7" s="65"/>
      <c r="XBU7" s="220"/>
      <c r="XBV7" s="65"/>
      <c r="XBW7" s="65"/>
      <c r="XCF7" s="65"/>
      <c r="XCK7" s="220"/>
      <c r="XCL7" s="65"/>
      <c r="XCM7" s="65"/>
      <c r="XCV7" s="65"/>
      <c r="XDA7" s="220"/>
      <c r="XDB7" s="65"/>
      <c r="XDC7" s="65"/>
      <c r="XDL7" s="65"/>
      <c r="XDQ7" s="220"/>
      <c r="XDR7" s="65"/>
      <c r="XDS7" s="65"/>
      <c r="XEB7" s="65"/>
      <c r="XEG7" s="220"/>
      <c r="XEH7" s="65"/>
      <c r="XEI7" s="65"/>
      <c r="XER7" s="65"/>
    </row>
    <row r="8" spans="1:1019 1028:2043 2052:3067 3076:4091 4100:5115 5124:6139 6148:7163 7172:8187 8196:9211 9220:10235 10244:11259 11268:12283 12292:13307 13316:14331 14340:15355 15364:16372" ht="24.75" customHeight="1" x14ac:dyDescent="0.2">
      <c r="A8" s="220"/>
      <c r="B8" s="1766" t="s">
        <v>102</v>
      </c>
      <c r="C8" s="1767"/>
      <c r="D8" s="1768"/>
      <c r="E8" s="1768"/>
      <c r="F8" s="1768"/>
      <c r="G8" s="1768"/>
      <c r="H8" s="1769"/>
      <c r="I8" s="64"/>
      <c r="J8" s="64"/>
      <c r="K8" s="65"/>
      <c r="T8" s="65"/>
      <c r="Y8" s="220"/>
      <c r="Z8" s="65"/>
      <c r="AA8" s="65"/>
      <c r="AJ8" s="65"/>
      <c r="AO8" s="220"/>
      <c r="AP8" s="65"/>
      <c r="AQ8" s="65"/>
      <c r="AZ8" s="65"/>
      <c r="BE8" s="220"/>
      <c r="BF8" s="65"/>
      <c r="BG8" s="65"/>
      <c r="BP8" s="65"/>
      <c r="BU8" s="220"/>
      <c r="BV8" s="65"/>
      <c r="BW8" s="65"/>
      <c r="CF8" s="65"/>
      <c r="CK8" s="220"/>
      <c r="CL8" s="65"/>
      <c r="CM8" s="65"/>
      <c r="CV8" s="65"/>
      <c r="DA8" s="220"/>
      <c r="DB8" s="65"/>
      <c r="DC8" s="65"/>
      <c r="DL8" s="65"/>
      <c r="DQ8" s="220"/>
      <c r="DR8" s="65"/>
      <c r="DS8" s="65"/>
      <c r="EB8" s="65"/>
      <c r="EG8" s="220"/>
      <c r="EH8" s="65"/>
      <c r="EI8" s="65"/>
      <c r="ER8" s="65"/>
      <c r="EW8" s="220"/>
      <c r="EX8" s="65"/>
      <c r="EY8" s="65"/>
      <c r="FH8" s="65"/>
      <c r="FM8" s="220"/>
      <c r="FN8" s="65"/>
      <c r="FO8" s="65"/>
      <c r="FX8" s="65"/>
      <c r="GC8" s="220"/>
      <c r="GD8" s="65"/>
      <c r="GE8" s="65"/>
      <c r="GN8" s="65"/>
      <c r="GS8" s="220"/>
      <c r="GT8" s="65"/>
      <c r="GU8" s="65"/>
      <c r="HD8" s="65"/>
      <c r="HI8" s="220"/>
      <c r="HJ8" s="65"/>
      <c r="HK8" s="65"/>
      <c r="HT8" s="65"/>
      <c r="HY8" s="220"/>
      <c r="HZ8" s="65"/>
      <c r="IA8" s="65"/>
      <c r="IJ8" s="65"/>
      <c r="IO8" s="220"/>
      <c r="IP8" s="65"/>
      <c r="IQ8" s="65"/>
      <c r="IZ8" s="65"/>
      <c r="JE8" s="220"/>
      <c r="JF8" s="65"/>
      <c r="JG8" s="65"/>
      <c r="JP8" s="65"/>
      <c r="JU8" s="220"/>
      <c r="JV8" s="65"/>
      <c r="JW8" s="65"/>
      <c r="KF8" s="65"/>
      <c r="KK8" s="220"/>
      <c r="KL8" s="65"/>
      <c r="KM8" s="65"/>
      <c r="KV8" s="65"/>
      <c r="LA8" s="220"/>
      <c r="LB8" s="65"/>
      <c r="LC8" s="65"/>
      <c r="LL8" s="65"/>
      <c r="LQ8" s="220"/>
      <c r="LR8" s="65"/>
      <c r="LS8" s="65"/>
      <c r="MB8" s="65"/>
      <c r="MG8" s="220"/>
      <c r="MH8" s="65"/>
      <c r="MI8" s="65"/>
      <c r="MR8" s="65"/>
      <c r="MW8" s="220"/>
      <c r="MX8" s="65"/>
      <c r="MY8" s="65"/>
      <c r="NH8" s="65"/>
      <c r="NM8" s="220"/>
      <c r="NN8" s="65"/>
      <c r="NO8" s="65"/>
      <c r="NX8" s="65"/>
      <c r="OC8" s="220"/>
      <c r="OD8" s="65"/>
      <c r="OE8" s="65"/>
      <c r="ON8" s="65"/>
      <c r="OS8" s="220"/>
      <c r="OT8" s="65"/>
      <c r="OU8" s="65"/>
      <c r="PD8" s="65"/>
      <c r="PI8" s="220"/>
      <c r="PJ8" s="65"/>
      <c r="PK8" s="65"/>
      <c r="PT8" s="65"/>
      <c r="PY8" s="220"/>
      <c r="PZ8" s="65"/>
      <c r="QA8" s="65"/>
      <c r="QJ8" s="65"/>
      <c r="QO8" s="220"/>
      <c r="QP8" s="65"/>
      <c r="QQ8" s="65"/>
      <c r="QZ8" s="65"/>
      <c r="RE8" s="220"/>
      <c r="RF8" s="65"/>
      <c r="RG8" s="65"/>
      <c r="RP8" s="65"/>
      <c r="RU8" s="220"/>
      <c r="RV8" s="65"/>
      <c r="RW8" s="65"/>
      <c r="SF8" s="65"/>
      <c r="SK8" s="220"/>
      <c r="SL8" s="65"/>
      <c r="SM8" s="65"/>
      <c r="SV8" s="65"/>
      <c r="TA8" s="220"/>
      <c r="TB8" s="65"/>
      <c r="TC8" s="65"/>
      <c r="TL8" s="65"/>
      <c r="TQ8" s="220"/>
      <c r="TR8" s="65"/>
      <c r="TS8" s="65"/>
      <c r="UB8" s="65"/>
      <c r="UG8" s="220"/>
      <c r="UH8" s="65"/>
      <c r="UI8" s="65"/>
      <c r="UR8" s="65"/>
      <c r="UW8" s="220"/>
      <c r="UX8" s="65"/>
      <c r="UY8" s="65"/>
      <c r="VH8" s="65"/>
      <c r="VM8" s="220"/>
      <c r="VN8" s="65"/>
      <c r="VO8" s="65"/>
      <c r="VX8" s="65"/>
      <c r="WC8" s="220"/>
      <c r="WD8" s="65"/>
      <c r="WE8" s="65"/>
      <c r="WN8" s="65"/>
      <c r="WS8" s="220"/>
      <c r="WT8" s="65"/>
      <c r="WU8" s="65"/>
      <c r="XD8" s="65"/>
      <c r="XI8" s="220"/>
      <c r="XJ8" s="65"/>
      <c r="XK8" s="65"/>
      <c r="XT8" s="65"/>
      <c r="XY8" s="220"/>
      <c r="XZ8" s="65"/>
      <c r="YA8" s="65"/>
      <c r="YJ8" s="65"/>
      <c r="YO8" s="220"/>
      <c r="YP8" s="65"/>
      <c r="YQ8" s="65"/>
      <c r="YZ8" s="65"/>
      <c r="ZE8" s="220"/>
      <c r="ZF8" s="65"/>
      <c r="ZG8" s="65"/>
      <c r="ZP8" s="65"/>
      <c r="ZU8" s="220"/>
      <c r="ZV8" s="65"/>
      <c r="ZW8" s="65"/>
      <c r="AAF8" s="65"/>
      <c r="AAK8" s="220"/>
      <c r="AAL8" s="65"/>
      <c r="AAM8" s="65"/>
      <c r="AAV8" s="65"/>
      <c r="ABA8" s="220"/>
      <c r="ABB8" s="65"/>
      <c r="ABC8" s="65"/>
      <c r="ABL8" s="65"/>
      <c r="ABQ8" s="220"/>
      <c r="ABR8" s="65"/>
      <c r="ABS8" s="65"/>
      <c r="ACB8" s="65"/>
      <c r="ACG8" s="220"/>
      <c r="ACH8" s="65"/>
      <c r="ACI8" s="65"/>
      <c r="ACR8" s="65"/>
      <c r="ACW8" s="220"/>
      <c r="ACX8" s="65"/>
      <c r="ACY8" s="65"/>
      <c r="ADH8" s="65"/>
      <c r="ADM8" s="220"/>
      <c r="ADN8" s="65"/>
      <c r="ADO8" s="65"/>
      <c r="ADX8" s="65"/>
      <c r="AEC8" s="220"/>
      <c r="AED8" s="65"/>
      <c r="AEE8" s="65"/>
      <c r="AEN8" s="65"/>
      <c r="AES8" s="220"/>
      <c r="AET8" s="65"/>
      <c r="AEU8" s="65"/>
      <c r="AFD8" s="65"/>
      <c r="AFI8" s="220"/>
      <c r="AFJ8" s="65"/>
      <c r="AFK8" s="65"/>
      <c r="AFT8" s="65"/>
      <c r="AFY8" s="220"/>
      <c r="AFZ8" s="65"/>
      <c r="AGA8" s="65"/>
      <c r="AGJ8" s="65"/>
      <c r="AGO8" s="220"/>
      <c r="AGP8" s="65"/>
      <c r="AGQ8" s="65"/>
      <c r="AGZ8" s="65"/>
      <c r="AHE8" s="220"/>
      <c r="AHF8" s="65"/>
      <c r="AHG8" s="65"/>
      <c r="AHP8" s="65"/>
      <c r="AHU8" s="220"/>
      <c r="AHV8" s="65"/>
      <c r="AHW8" s="65"/>
      <c r="AIF8" s="65"/>
      <c r="AIK8" s="220"/>
      <c r="AIL8" s="65"/>
      <c r="AIM8" s="65"/>
      <c r="AIV8" s="65"/>
      <c r="AJA8" s="220"/>
      <c r="AJB8" s="65"/>
      <c r="AJC8" s="65"/>
      <c r="AJL8" s="65"/>
      <c r="AJQ8" s="220"/>
      <c r="AJR8" s="65"/>
      <c r="AJS8" s="65"/>
      <c r="AKB8" s="65"/>
      <c r="AKG8" s="220"/>
      <c r="AKH8" s="65"/>
      <c r="AKI8" s="65"/>
      <c r="AKR8" s="65"/>
      <c r="AKW8" s="220"/>
      <c r="AKX8" s="65"/>
      <c r="AKY8" s="65"/>
      <c r="ALH8" s="65"/>
      <c r="ALM8" s="220"/>
      <c r="ALN8" s="65"/>
      <c r="ALO8" s="65"/>
      <c r="ALX8" s="65"/>
      <c r="AMC8" s="220"/>
      <c r="AMD8" s="65"/>
      <c r="AME8" s="65"/>
      <c r="AMN8" s="65"/>
      <c r="AMS8" s="220"/>
      <c r="AMT8" s="65"/>
      <c r="AMU8" s="65"/>
      <c r="AND8" s="65"/>
      <c r="ANI8" s="220"/>
      <c r="ANJ8" s="65"/>
      <c r="ANK8" s="65"/>
      <c r="ANT8" s="65"/>
      <c r="ANY8" s="220"/>
      <c r="ANZ8" s="65"/>
      <c r="AOA8" s="65"/>
      <c r="AOJ8" s="65"/>
      <c r="AOO8" s="220"/>
      <c r="AOP8" s="65"/>
      <c r="AOQ8" s="65"/>
      <c r="AOZ8" s="65"/>
      <c r="APE8" s="220"/>
      <c r="APF8" s="65"/>
      <c r="APG8" s="65"/>
      <c r="APP8" s="65"/>
      <c r="APU8" s="220"/>
      <c r="APV8" s="65"/>
      <c r="APW8" s="65"/>
      <c r="AQF8" s="65"/>
      <c r="AQK8" s="220"/>
      <c r="AQL8" s="65"/>
      <c r="AQM8" s="65"/>
      <c r="AQV8" s="65"/>
      <c r="ARA8" s="220"/>
      <c r="ARB8" s="65"/>
      <c r="ARC8" s="65"/>
      <c r="ARL8" s="65"/>
      <c r="ARQ8" s="220"/>
      <c r="ARR8" s="65"/>
      <c r="ARS8" s="65"/>
      <c r="ASB8" s="65"/>
      <c r="ASG8" s="220"/>
      <c r="ASH8" s="65"/>
      <c r="ASI8" s="65"/>
      <c r="ASR8" s="65"/>
      <c r="ASW8" s="220"/>
      <c r="ASX8" s="65"/>
      <c r="ASY8" s="65"/>
      <c r="ATH8" s="65"/>
      <c r="ATM8" s="220"/>
      <c r="ATN8" s="65"/>
      <c r="ATO8" s="65"/>
      <c r="ATX8" s="65"/>
      <c r="AUC8" s="220"/>
      <c r="AUD8" s="65"/>
      <c r="AUE8" s="65"/>
      <c r="AUN8" s="65"/>
      <c r="AUS8" s="220"/>
      <c r="AUT8" s="65"/>
      <c r="AUU8" s="65"/>
      <c r="AVD8" s="65"/>
      <c r="AVI8" s="220"/>
      <c r="AVJ8" s="65"/>
      <c r="AVK8" s="65"/>
      <c r="AVT8" s="65"/>
      <c r="AVY8" s="220"/>
      <c r="AVZ8" s="65"/>
      <c r="AWA8" s="65"/>
      <c r="AWJ8" s="65"/>
      <c r="AWO8" s="220"/>
      <c r="AWP8" s="65"/>
      <c r="AWQ8" s="65"/>
      <c r="AWZ8" s="65"/>
      <c r="AXE8" s="220"/>
      <c r="AXF8" s="65"/>
      <c r="AXG8" s="65"/>
      <c r="AXP8" s="65"/>
      <c r="AXU8" s="220"/>
      <c r="AXV8" s="65"/>
      <c r="AXW8" s="65"/>
      <c r="AYF8" s="65"/>
      <c r="AYK8" s="220"/>
      <c r="AYL8" s="65"/>
      <c r="AYM8" s="65"/>
      <c r="AYV8" s="65"/>
      <c r="AZA8" s="220"/>
      <c r="AZB8" s="65"/>
      <c r="AZC8" s="65"/>
      <c r="AZL8" s="65"/>
      <c r="AZQ8" s="220"/>
      <c r="AZR8" s="65"/>
      <c r="AZS8" s="65"/>
      <c r="BAB8" s="65"/>
      <c r="BAG8" s="220"/>
      <c r="BAH8" s="65"/>
      <c r="BAI8" s="65"/>
      <c r="BAR8" s="65"/>
      <c r="BAW8" s="220"/>
      <c r="BAX8" s="65"/>
      <c r="BAY8" s="65"/>
      <c r="BBH8" s="65"/>
      <c r="BBM8" s="220"/>
      <c r="BBN8" s="65"/>
      <c r="BBO8" s="65"/>
      <c r="BBX8" s="65"/>
      <c r="BCC8" s="220"/>
      <c r="BCD8" s="65"/>
      <c r="BCE8" s="65"/>
      <c r="BCN8" s="65"/>
      <c r="BCS8" s="220"/>
      <c r="BCT8" s="65"/>
      <c r="BCU8" s="65"/>
      <c r="BDD8" s="65"/>
      <c r="BDI8" s="220"/>
      <c r="BDJ8" s="65"/>
      <c r="BDK8" s="65"/>
      <c r="BDT8" s="65"/>
      <c r="BDY8" s="220"/>
      <c r="BDZ8" s="65"/>
      <c r="BEA8" s="65"/>
      <c r="BEJ8" s="65"/>
      <c r="BEO8" s="220"/>
      <c r="BEP8" s="65"/>
      <c r="BEQ8" s="65"/>
      <c r="BEZ8" s="65"/>
      <c r="BFE8" s="220"/>
      <c r="BFF8" s="65"/>
      <c r="BFG8" s="65"/>
      <c r="BFP8" s="65"/>
      <c r="BFU8" s="220"/>
      <c r="BFV8" s="65"/>
      <c r="BFW8" s="65"/>
      <c r="BGF8" s="65"/>
      <c r="BGK8" s="220"/>
      <c r="BGL8" s="65"/>
      <c r="BGM8" s="65"/>
      <c r="BGV8" s="65"/>
      <c r="BHA8" s="220"/>
      <c r="BHB8" s="65"/>
      <c r="BHC8" s="65"/>
      <c r="BHL8" s="65"/>
      <c r="BHQ8" s="220"/>
      <c r="BHR8" s="65"/>
      <c r="BHS8" s="65"/>
      <c r="BIB8" s="65"/>
      <c r="BIG8" s="220"/>
      <c r="BIH8" s="65"/>
      <c r="BII8" s="65"/>
      <c r="BIR8" s="65"/>
      <c r="BIW8" s="220"/>
      <c r="BIX8" s="65"/>
      <c r="BIY8" s="65"/>
      <c r="BJH8" s="65"/>
      <c r="BJM8" s="220"/>
      <c r="BJN8" s="65"/>
      <c r="BJO8" s="65"/>
      <c r="BJX8" s="65"/>
      <c r="BKC8" s="220"/>
      <c r="BKD8" s="65"/>
      <c r="BKE8" s="65"/>
      <c r="BKN8" s="65"/>
      <c r="BKS8" s="220"/>
      <c r="BKT8" s="65"/>
      <c r="BKU8" s="65"/>
      <c r="BLD8" s="65"/>
      <c r="BLI8" s="220"/>
      <c r="BLJ8" s="65"/>
      <c r="BLK8" s="65"/>
      <c r="BLT8" s="65"/>
      <c r="BLY8" s="220"/>
      <c r="BLZ8" s="65"/>
      <c r="BMA8" s="65"/>
      <c r="BMJ8" s="65"/>
      <c r="BMO8" s="220"/>
      <c r="BMP8" s="65"/>
      <c r="BMQ8" s="65"/>
      <c r="BMZ8" s="65"/>
      <c r="BNE8" s="220"/>
      <c r="BNF8" s="65"/>
      <c r="BNG8" s="65"/>
      <c r="BNP8" s="65"/>
      <c r="BNU8" s="220"/>
      <c r="BNV8" s="65"/>
      <c r="BNW8" s="65"/>
      <c r="BOF8" s="65"/>
      <c r="BOK8" s="220"/>
      <c r="BOL8" s="65"/>
      <c r="BOM8" s="65"/>
      <c r="BOV8" s="65"/>
      <c r="BPA8" s="220"/>
      <c r="BPB8" s="65"/>
      <c r="BPC8" s="65"/>
      <c r="BPL8" s="65"/>
      <c r="BPQ8" s="220"/>
      <c r="BPR8" s="65"/>
      <c r="BPS8" s="65"/>
      <c r="BQB8" s="65"/>
      <c r="BQG8" s="220"/>
      <c r="BQH8" s="65"/>
      <c r="BQI8" s="65"/>
      <c r="BQR8" s="65"/>
      <c r="BQW8" s="220"/>
      <c r="BQX8" s="65"/>
      <c r="BQY8" s="65"/>
      <c r="BRH8" s="65"/>
      <c r="BRM8" s="220"/>
      <c r="BRN8" s="65"/>
      <c r="BRO8" s="65"/>
      <c r="BRX8" s="65"/>
      <c r="BSC8" s="220"/>
      <c r="BSD8" s="65"/>
      <c r="BSE8" s="65"/>
      <c r="BSN8" s="65"/>
      <c r="BSS8" s="220"/>
      <c r="BST8" s="65"/>
      <c r="BSU8" s="65"/>
      <c r="BTD8" s="65"/>
      <c r="BTI8" s="220"/>
      <c r="BTJ8" s="65"/>
      <c r="BTK8" s="65"/>
      <c r="BTT8" s="65"/>
      <c r="BTY8" s="220"/>
      <c r="BTZ8" s="65"/>
      <c r="BUA8" s="65"/>
      <c r="BUJ8" s="65"/>
      <c r="BUO8" s="220"/>
      <c r="BUP8" s="65"/>
      <c r="BUQ8" s="65"/>
      <c r="BUZ8" s="65"/>
      <c r="BVE8" s="220"/>
      <c r="BVF8" s="65"/>
      <c r="BVG8" s="65"/>
      <c r="BVP8" s="65"/>
      <c r="BVU8" s="220"/>
      <c r="BVV8" s="65"/>
      <c r="BVW8" s="65"/>
      <c r="BWF8" s="65"/>
      <c r="BWK8" s="220"/>
      <c r="BWL8" s="65"/>
      <c r="BWM8" s="65"/>
      <c r="BWV8" s="65"/>
      <c r="BXA8" s="220"/>
      <c r="BXB8" s="65"/>
      <c r="BXC8" s="65"/>
      <c r="BXL8" s="65"/>
      <c r="BXQ8" s="220"/>
      <c r="BXR8" s="65"/>
      <c r="BXS8" s="65"/>
      <c r="BYB8" s="65"/>
      <c r="BYG8" s="220"/>
      <c r="BYH8" s="65"/>
      <c r="BYI8" s="65"/>
      <c r="BYR8" s="65"/>
      <c r="BYW8" s="220"/>
      <c r="BYX8" s="65"/>
      <c r="BYY8" s="65"/>
      <c r="BZH8" s="65"/>
      <c r="BZM8" s="220"/>
      <c r="BZN8" s="65"/>
      <c r="BZO8" s="65"/>
      <c r="BZX8" s="65"/>
      <c r="CAC8" s="220"/>
      <c r="CAD8" s="65"/>
      <c r="CAE8" s="65"/>
      <c r="CAN8" s="65"/>
      <c r="CAS8" s="220"/>
      <c r="CAT8" s="65"/>
      <c r="CAU8" s="65"/>
      <c r="CBD8" s="65"/>
      <c r="CBI8" s="220"/>
      <c r="CBJ8" s="65"/>
      <c r="CBK8" s="65"/>
      <c r="CBT8" s="65"/>
      <c r="CBY8" s="220"/>
      <c r="CBZ8" s="65"/>
      <c r="CCA8" s="65"/>
      <c r="CCJ8" s="65"/>
      <c r="CCO8" s="220"/>
      <c r="CCP8" s="65"/>
      <c r="CCQ8" s="65"/>
      <c r="CCZ8" s="65"/>
      <c r="CDE8" s="220"/>
      <c r="CDF8" s="65"/>
      <c r="CDG8" s="65"/>
      <c r="CDP8" s="65"/>
      <c r="CDU8" s="220"/>
      <c r="CDV8" s="65"/>
      <c r="CDW8" s="65"/>
      <c r="CEF8" s="65"/>
      <c r="CEK8" s="220"/>
      <c r="CEL8" s="65"/>
      <c r="CEM8" s="65"/>
      <c r="CEV8" s="65"/>
      <c r="CFA8" s="220"/>
      <c r="CFB8" s="65"/>
      <c r="CFC8" s="65"/>
      <c r="CFL8" s="65"/>
      <c r="CFQ8" s="220"/>
      <c r="CFR8" s="65"/>
      <c r="CFS8" s="65"/>
      <c r="CGB8" s="65"/>
      <c r="CGG8" s="220"/>
      <c r="CGH8" s="65"/>
      <c r="CGI8" s="65"/>
      <c r="CGR8" s="65"/>
      <c r="CGW8" s="220"/>
      <c r="CGX8" s="65"/>
      <c r="CGY8" s="65"/>
      <c r="CHH8" s="65"/>
      <c r="CHM8" s="220"/>
      <c r="CHN8" s="65"/>
      <c r="CHO8" s="65"/>
      <c r="CHX8" s="65"/>
      <c r="CIC8" s="220"/>
      <c r="CID8" s="65"/>
      <c r="CIE8" s="65"/>
      <c r="CIN8" s="65"/>
      <c r="CIS8" s="220"/>
      <c r="CIT8" s="65"/>
      <c r="CIU8" s="65"/>
      <c r="CJD8" s="65"/>
      <c r="CJI8" s="220"/>
      <c r="CJJ8" s="65"/>
      <c r="CJK8" s="65"/>
      <c r="CJT8" s="65"/>
      <c r="CJY8" s="220"/>
      <c r="CJZ8" s="65"/>
      <c r="CKA8" s="65"/>
      <c r="CKJ8" s="65"/>
      <c r="CKO8" s="220"/>
      <c r="CKP8" s="65"/>
      <c r="CKQ8" s="65"/>
      <c r="CKZ8" s="65"/>
      <c r="CLE8" s="220"/>
      <c r="CLF8" s="65"/>
      <c r="CLG8" s="65"/>
      <c r="CLP8" s="65"/>
      <c r="CLU8" s="220"/>
      <c r="CLV8" s="65"/>
      <c r="CLW8" s="65"/>
      <c r="CMF8" s="65"/>
      <c r="CMK8" s="220"/>
      <c r="CML8" s="65"/>
      <c r="CMM8" s="65"/>
      <c r="CMV8" s="65"/>
      <c r="CNA8" s="220"/>
      <c r="CNB8" s="65"/>
      <c r="CNC8" s="65"/>
      <c r="CNL8" s="65"/>
      <c r="CNQ8" s="220"/>
      <c r="CNR8" s="65"/>
      <c r="CNS8" s="65"/>
      <c r="COB8" s="65"/>
      <c r="COG8" s="220"/>
      <c r="COH8" s="65"/>
      <c r="COI8" s="65"/>
      <c r="COR8" s="65"/>
      <c r="COW8" s="220"/>
      <c r="COX8" s="65"/>
      <c r="COY8" s="65"/>
      <c r="CPH8" s="65"/>
      <c r="CPM8" s="220"/>
      <c r="CPN8" s="65"/>
      <c r="CPO8" s="65"/>
      <c r="CPX8" s="65"/>
      <c r="CQC8" s="220"/>
      <c r="CQD8" s="65"/>
      <c r="CQE8" s="65"/>
      <c r="CQN8" s="65"/>
      <c r="CQS8" s="220"/>
      <c r="CQT8" s="65"/>
      <c r="CQU8" s="65"/>
      <c r="CRD8" s="65"/>
      <c r="CRI8" s="220"/>
      <c r="CRJ8" s="65"/>
      <c r="CRK8" s="65"/>
      <c r="CRT8" s="65"/>
      <c r="CRY8" s="220"/>
      <c r="CRZ8" s="65"/>
      <c r="CSA8" s="65"/>
      <c r="CSJ8" s="65"/>
      <c r="CSO8" s="220"/>
      <c r="CSP8" s="65"/>
      <c r="CSQ8" s="65"/>
      <c r="CSZ8" s="65"/>
      <c r="CTE8" s="220"/>
      <c r="CTF8" s="65"/>
      <c r="CTG8" s="65"/>
      <c r="CTP8" s="65"/>
      <c r="CTU8" s="220"/>
      <c r="CTV8" s="65"/>
      <c r="CTW8" s="65"/>
      <c r="CUF8" s="65"/>
      <c r="CUK8" s="220"/>
      <c r="CUL8" s="65"/>
      <c r="CUM8" s="65"/>
      <c r="CUV8" s="65"/>
      <c r="CVA8" s="220"/>
      <c r="CVB8" s="65"/>
      <c r="CVC8" s="65"/>
      <c r="CVL8" s="65"/>
      <c r="CVQ8" s="220"/>
      <c r="CVR8" s="65"/>
      <c r="CVS8" s="65"/>
      <c r="CWB8" s="65"/>
      <c r="CWG8" s="220"/>
      <c r="CWH8" s="65"/>
      <c r="CWI8" s="65"/>
      <c r="CWR8" s="65"/>
      <c r="CWW8" s="220"/>
      <c r="CWX8" s="65"/>
      <c r="CWY8" s="65"/>
      <c r="CXH8" s="65"/>
      <c r="CXM8" s="220"/>
      <c r="CXN8" s="65"/>
      <c r="CXO8" s="65"/>
      <c r="CXX8" s="65"/>
      <c r="CYC8" s="220"/>
      <c r="CYD8" s="65"/>
      <c r="CYE8" s="65"/>
      <c r="CYN8" s="65"/>
      <c r="CYS8" s="220"/>
      <c r="CYT8" s="65"/>
      <c r="CYU8" s="65"/>
      <c r="CZD8" s="65"/>
      <c r="CZI8" s="220"/>
      <c r="CZJ8" s="65"/>
      <c r="CZK8" s="65"/>
      <c r="CZT8" s="65"/>
      <c r="CZY8" s="220"/>
      <c r="CZZ8" s="65"/>
      <c r="DAA8" s="65"/>
      <c r="DAJ8" s="65"/>
      <c r="DAO8" s="220"/>
      <c r="DAP8" s="65"/>
      <c r="DAQ8" s="65"/>
      <c r="DAZ8" s="65"/>
      <c r="DBE8" s="220"/>
      <c r="DBF8" s="65"/>
      <c r="DBG8" s="65"/>
      <c r="DBP8" s="65"/>
      <c r="DBU8" s="220"/>
      <c r="DBV8" s="65"/>
      <c r="DBW8" s="65"/>
      <c r="DCF8" s="65"/>
      <c r="DCK8" s="220"/>
      <c r="DCL8" s="65"/>
      <c r="DCM8" s="65"/>
      <c r="DCV8" s="65"/>
      <c r="DDA8" s="220"/>
      <c r="DDB8" s="65"/>
      <c r="DDC8" s="65"/>
      <c r="DDL8" s="65"/>
      <c r="DDQ8" s="220"/>
      <c r="DDR8" s="65"/>
      <c r="DDS8" s="65"/>
      <c r="DEB8" s="65"/>
      <c r="DEG8" s="220"/>
      <c r="DEH8" s="65"/>
      <c r="DEI8" s="65"/>
      <c r="DER8" s="65"/>
      <c r="DEW8" s="220"/>
      <c r="DEX8" s="65"/>
      <c r="DEY8" s="65"/>
      <c r="DFH8" s="65"/>
      <c r="DFM8" s="220"/>
      <c r="DFN8" s="65"/>
      <c r="DFO8" s="65"/>
      <c r="DFX8" s="65"/>
      <c r="DGC8" s="220"/>
      <c r="DGD8" s="65"/>
      <c r="DGE8" s="65"/>
      <c r="DGN8" s="65"/>
      <c r="DGS8" s="220"/>
      <c r="DGT8" s="65"/>
      <c r="DGU8" s="65"/>
      <c r="DHD8" s="65"/>
      <c r="DHI8" s="220"/>
      <c r="DHJ8" s="65"/>
      <c r="DHK8" s="65"/>
      <c r="DHT8" s="65"/>
      <c r="DHY8" s="220"/>
      <c r="DHZ8" s="65"/>
      <c r="DIA8" s="65"/>
      <c r="DIJ8" s="65"/>
      <c r="DIO8" s="220"/>
      <c r="DIP8" s="65"/>
      <c r="DIQ8" s="65"/>
      <c r="DIZ8" s="65"/>
      <c r="DJE8" s="220"/>
      <c r="DJF8" s="65"/>
      <c r="DJG8" s="65"/>
      <c r="DJP8" s="65"/>
      <c r="DJU8" s="220"/>
      <c r="DJV8" s="65"/>
      <c r="DJW8" s="65"/>
      <c r="DKF8" s="65"/>
      <c r="DKK8" s="220"/>
      <c r="DKL8" s="65"/>
      <c r="DKM8" s="65"/>
      <c r="DKV8" s="65"/>
      <c r="DLA8" s="220"/>
      <c r="DLB8" s="65"/>
      <c r="DLC8" s="65"/>
      <c r="DLL8" s="65"/>
      <c r="DLQ8" s="220"/>
      <c r="DLR8" s="65"/>
      <c r="DLS8" s="65"/>
      <c r="DMB8" s="65"/>
      <c r="DMG8" s="220"/>
      <c r="DMH8" s="65"/>
      <c r="DMI8" s="65"/>
      <c r="DMR8" s="65"/>
      <c r="DMW8" s="220"/>
      <c r="DMX8" s="65"/>
      <c r="DMY8" s="65"/>
      <c r="DNH8" s="65"/>
      <c r="DNM8" s="220"/>
      <c r="DNN8" s="65"/>
      <c r="DNO8" s="65"/>
      <c r="DNX8" s="65"/>
      <c r="DOC8" s="220"/>
      <c r="DOD8" s="65"/>
      <c r="DOE8" s="65"/>
      <c r="DON8" s="65"/>
      <c r="DOS8" s="220"/>
      <c r="DOT8" s="65"/>
      <c r="DOU8" s="65"/>
      <c r="DPD8" s="65"/>
      <c r="DPI8" s="220"/>
      <c r="DPJ8" s="65"/>
      <c r="DPK8" s="65"/>
      <c r="DPT8" s="65"/>
      <c r="DPY8" s="220"/>
      <c r="DPZ8" s="65"/>
      <c r="DQA8" s="65"/>
      <c r="DQJ8" s="65"/>
      <c r="DQO8" s="220"/>
      <c r="DQP8" s="65"/>
      <c r="DQQ8" s="65"/>
      <c r="DQZ8" s="65"/>
      <c r="DRE8" s="220"/>
      <c r="DRF8" s="65"/>
      <c r="DRG8" s="65"/>
      <c r="DRP8" s="65"/>
      <c r="DRU8" s="220"/>
      <c r="DRV8" s="65"/>
      <c r="DRW8" s="65"/>
      <c r="DSF8" s="65"/>
      <c r="DSK8" s="220"/>
      <c r="DSL8" s="65"/>
      <c r="DSM8" s="65"/>
      <c r="DSV8" s="65"/>
      <c r="DTA8" s="220"/>
      <c r="DTB8" s="65"/>
      <c r="DTC8" s="65"/>
      <c r="DTL8" s="65"/>
      <c r="DTQ8" s="220"/>
      <c r="DTR8" s="65"/>
      <c r="DTS8" s="65"/>
      <c r="DUB8" s="65"/>
      <c r="DUG8" s="220"/>
      <c r="DUH8" s="65"/>
      <c r="DUI8" s="65"/>
      <c r="DUR8" s="65"/>
      <c r="DUW8" s="220"/>
      <c r="DUX8" s="65"/>
      <c r="DUY8" s="65"/>
      <c r="DVH8" s="65"/>
      <c r="DVM8" s="220"/>
      <c r="DVN8" s="65"/>
      <c r="DVO8" s="65"/>
      <c r="DVX8" s="65"/>
      <c r="DWC8" s="220"/>
      <c r="DWD8" s="65"/>
      <c r="DWE8" s="65"/>
      <c r="DWN8" s="65"/>
      <c r="DWS8" s="220"/>
      <c r="DWT8" s="65"/>
      <c r="DWU8" s="65"/>
      <c r="DXD8" s="65"/>
      <c r="DXI8" s="220"/>
      <c r="DXJ8" s="65"/>
      <c r="DXK8" s="65"/>
      <c r="DXT8" s="65"/>
      <c r="DXY8" s="220"/>
      <c r="DXZ8" s="65"/>
      <c r="DYA8" s="65"/>
      <c r="DYJ8" s="65"/>
      <c r="DYO8" s="220"/>
      <c r="DYP8" s="65"/>
      <c r="DYQ8" s="65"/>
      <c r="DYZ8" s="65"/>
      <c r="DZE8" s="220"/>
      <c r="DZF8" s="65"/>
      <c r="DZG8" s="65"/>
      <c r="DZP8" s="65"/>
      <c r="DZU8" s="220"/>
      <c r="DZV8" s="65"/>
      <c r="DZW8" s="65"/>
      <c r="EAF8" s="65"/>
      <c r="EAK8" s="220"/>
      <c r="EAL8" s="65"/>
      <c r="EAM8" s="65"/>
      <c r="EAV8" s="65"/>
      <c r="EBA8" s="220"/>
      <c r="EBB8" s="65"/>
      <c r="EBC8" s="65"/>
      <c r="EBL8" s="65"/>
      <c r="EBQ8" s="220"/>
      <c r="EBR8" s="65"/>
      <c r="EBS8" s="65"/>
      <c r="ECB8" s="65"/>
      <c r="ECG8" s="220"/>
      <c r="ECH8" s="65"/>
      <c r="ECI8" s="65"/>
      <c r="ECR8" s="65"/>
      <c r="ECW8" s="220"/>
      <c r="ECX8" s="65"/>
      <c r="ECY8" s="65"/>
      <c r="EDH8" s="65"/>
      <c r="EDM8" s="220"/>
      <c r="EDN8" s="65"/>
      <c r="EDO8" s="65"/>
      <c r="EDX8" s="65"/>
      <c r="EEC8" s="220"/>
      <c r="EED8" s="65"/>
      <c r="EEE8" s="65"/>
      <c r="EEN8" s="65"/>
      <c r="EES8" s="220"/>
      <c r="EET8" s="65"/>
      <c r="EEU8" s="65"/>
      <c r="EFD8" s="65"/>
      <c r="EFI8" s="220"/>
      <c r="EFJ8" s="65"/>
      <c r="EFK8" s="65"/>
      <c r="EFT8" s="65"/>
      <c r="EFY8" s="220"/>
      <c r="EFZ8" s="65"/>
      <c r="EGA8" s="65"/>
      <c r="EGJ8" s="65"/>
      <c r="EGO8" s="220"/>
      <c r="EGP8" s="65"/>
      <c r="EGQ8" s="65"/>
      <c r="EGZ8" s="65"/>
      <c r="EHE8" s="220"/>
      <c r="EHF8" s="65"/>
      <c r="EHG8" s="65"/>
      <c r="EHP8" s="65"/>
      <c r="EHU8" s="220"/>
      <c r="EHV8" s="65"/>
      <c r="EHW8" s="65"/>
      <c r="EIF8" s="65"/>
      <c r="EIK8" s="220"/>
      <c r="EIL8" s="65"/>
      <c r="EIM8" s="65"/>
      <c r="EIV8" s="65"/>
      <c r="EJA8" s="220"/>
      <c r="EJB8" s="65"/>
      <c r="EJC8" s="65"/>
      <c r="EJL8" s="65"/>
      <c r="EJQ8" s="220"/>
      <c r="EJR8" s="65"/>
      <c r="EJS8" s="65"/>
      <c r="EKB8" s="65"/>
      <c r="EKG8" s="220"/>
      <c r="EKH8" s="65"/>
      <c r="EKI8" s="65"/>
      <c r="EKR8" s="65"/>
      <c r="EKW8" s="220"/>
      <c r="EKX8" s="65"/>
      <c r="EKY8" s="65"/>
      <c r="ELH8" s="65"/>
      <c r="ELM8" s="220"/>
      <c r="ELN8" s="65"/>
      <c r="ELO8" s="65"/>
      <c r="ELX8" s="65"/>
      <c r="EMC8" s="220"/>
      <c r="EMD8" s="65"/>
      <c r="EME8" s="65"/>
      <c r="EMN8" s="65"/>
      <c r="EMS8" s="220"/>
      <c r="EMT8" s="65"/>
      <c r="EMU8" s="65"/>
      <c r="END8" s="65"/>
      <c r="ENI8" s="220"/>
      <c r="ENJ8" s="65"/>
      <c r="ENK8" s="65"/>
      <c r="ENT8" s="65"/>
      <c r="ENY8" s="220"/>
      <c r="ENZ8" s="65"/>
      <c r="EOA8" s="65"/>
      <c r="EOJ8" s="65"/>
      <c r="EOO8" s="220"/>
      <c r="EOP8" s="65"/>
      <c r="EOQ8" s="65"/>
      <c r="EOZ8" s="65"/>
      <c r="EPE8" s="220"/>
      <c r="EPF8" s="65"/>
      <c r="EPG8" s="65"/>
      <c r="EPP8" s="65"/>
      <c r="EPU8" s="220"/>
      <c r="EPV8" s="65"/>
      <c r="EPW8" s="65"/>
      <c r="EQF8" s="65"/>
      <c r="EQK8" s="220"/>
      <c r="EQL8" s="65"/>
      <c r="EQM8" s="65"/>
      <c r="EQV8" s="65"/>
      <c r="ERA8" s="220"/>
      <c r="ERB8" s="65"/>
      <c r="ERC8" s="65"/>
      <c r="ERL8" s="65"/>
      <c r="ERQ8" s="220"/>
      <c r="ERR8" s="65"/>
      <c r="ERS8" s="65"/>
      <c r="ESB8" s="65"/>
      <c r="ESG8" s="220"/>
      <c r="ESH8" s="65"/>
      <c r="ESI8" s="65"/>
      <c r="ESR8" s="65"/>
      <c r="ESW8" s="220"/>
      <c r="ESX8" s="65"/>
      <c r="ESY8" s="65"/>
      <c r="ETH8" s="65"/>
      <c r="ETM8" s="220"/>
      <c r="ETN8" s="65"/>
      <c r="ETO8" s="65"/>
      <c r="ETX8" s="65"/>
      <c r="EUC8" s="220"/>
      <c r="EUD8" s="65"/>
      <c r="EUE8" s="65"/>
      <c r="EUN8" s="65"/>
      <c r="EUS8" s="220"/>
      <c r="EUT8" s="65"/>
      <c r="EUU8" s="65"/>
      <c r="EVD8" s="65"/>
      <c r="EVI8" s="220"/>
      <c r="EVJ8" s="65"/>
      <c r="EVK8" s="65"/>
      <c r="EVT8" s="65"/>
      <c r="EVY8" s="220"/>
      <c r="EVZ8" s="65"/>
      <c r="EWA8" s="65"/>
      <c r="EWJ8" s="65"/>
      <c r="EWO8" s="220"/>
      <c r="EWP8" s="65"/>
      <c r="EWQ8" s="65"/>
      <c r="EWZ8" s="65"/>
      <c r="EXE8" s="220"/>
      <c r="EXF8" s="65"/>
      <c r="EXG8" s="65"/>
      <c r="EXP8" s="65"/>
      <c r="EXU8" s="220"/>
      <c r="EXV8" s="65"/>
      <c r="EXW8" s="65"/>
      <c r="EYF8" s="65"/>
      <c r="EYK8" s="220"/>
      <c r="EYL8" s="65"/>
      <c r="EYM8" s="65"/>
      <c r="EYV8" s="65"/>
      <c r="EZA8" s="220"/>
      <c r="EZB8" s="65"/>
      <c r="EZC8" s="65"/>
      <c r="EZL8" s="65"/>
      <c r="EZQ8" s="220"/>
      <c r="EZR8" s="65"/>
      <c r="EZS8" s="65"/>
      <c r="FAB8" s="65"/>
      <c r="FAG8" s="220"/>
      <c r="FAH8" s="65"/>
      <c r="FAI8" s="65"/>
      <c r="FAR8" s="65"/>
      <c r="FAW8" s="220"/>
      <c r="FAX8" s="65"/>
      <c r="FAY8" s="65"/>
      <c r="FBH8" s="65"/>
      <c r="FBM8" s="220"/>
      <c r="FBN8" s="65"/>
      <c r="FBO8" s="65"/>
      <c r="FBX8" s="65"/>
      <c r="FCC8" s="220"/>
      <c r="FCD8" s="65"/>
      <c r="FCE8" s="65"/>
      <c r="FCN8" s="65"/>
      <c r="FCS8" s="220"/>
      <c r="FCT8" s="65"/>
      <c r="FCU8" s="65"/>
      <c r="FDD8" s="65"/>
      <c r="FDI8" s="220"/>
      <c r="FDJ8" s="65"/>
      <c r="FDK8" s="65"/>
      <c r="FDT8" s="65"/>
      <c r="FDY8" s="220"/>
      <c r="FDZ8" s="65"/>
      <c r="FEA8" s="65"/>
      <c r="FEJ8" s="65"/>
      <c r="FEO8" s="220"/>
      <c r="FEP8" s="65"/>
      <c r="FEQ8" s="65"/>
      <c r="FEZ8" s="65"/>
      <c r="FFE8" s="220"/>
      <c r="FFF8" s="65"/>
      <c r="FFG8" s="65"/>
      <c r="FFP8" s="65"/>
      <c r="FFU8" s="220"/>
      <c r="FFV8" s="65"/>
      <c r="FFW8" s="65"/>
      <c r="FGF8" s="65"/>
      <c r="FGK8" s="220"/>
      <c r="FGL8" s="65"/>
      <c r="FGM8" s="65"/>
      <c r="FGV8" s="65"/>
      <c r="FHA8" s="220"/>
      <c r="FHB8" s="65"/>
      <c r="FHC8" s="65"/>
      <c r="FHL8" s="65"/>
      <c r="FHQ8" s="220"/>
      <c r="FHR8" s="65"/>
      <c r="FHS8" s="65"/>
      <c r="FIB8" s="65"/>
      <c r="FIG8" s="220"/>
      <c r="FIH8" s="65"/>
      <c r="FII8" s="65"/>
      <c r="FIR8" s="65"/>
      <c r="FIW8" s="220"/>
      <c r="FIX8" s="65"/>
      <c r="FIY8" s="65"/>
      <c r="FJH8" s="65"/>
      <c r="FJM8" s="220"/>
      <c r="FJN8" s="65"/>
      <c r="FJO8" s="65"/>
      <c r="FJX8" s="65"/>
      <c r="FKC8" s="220"/>
      <c r="FKD8" s="65"/>
      <c r="FKE8" s="65"/>
      <c r="FKN8" s="65"/>
      <c r="FKS8" s="220"/>
      <c r="FKT8" s="65"/>
      <c r="FKU8" s="65"/>
      <c r="FLD8" s="65"/>
      <c r="FLI8" s="220"/>
      <c r="FLJ8" s="65"/>
      <c r="FLK8" s="65"/>
      <c r="FLT8" s="65"/>
      <c r="FLY8" s="220"/>
      <c r="FLZ8" s="65"/>
      <c r="FMA8" s="65"/>
      <c r="FMJ8" s="65"/>
      <c r="FMO8" s="220"/>
      <c r="FMP8" s="65"/>
      <c r="FMQ8" s="65"/>
      <c r="FMZ8" s="65"/>
      <c r="FNE8" s="220"/>
      <c r="FNF8" s="65"/>
      <c r="FNG8" s="65"/>
      <c r="FNP8" s="65"/>
      <c r="FNU8" s="220"/>
      <c r="FNV8" s="65"/>
      <c r="FNW8" s="65"/>
      <c r="FOF8" s="65"/>
      <c r="FOK8" s="220"/>
      <c r="FOL8" s="65"/>
      <c r="FOM8" s="65"/>
      <c r="FOV8" s="65"/>
      <c r="FPA8" s="220"/>
      <c r="FPB8" s="65"/>
      <c r="FPC8" s="65"/>
      <c r="FPL8" s="65"/>
      <c r="FPQ8" s="220"/>
      <c r="FPR8" s="65"/>
      <c r="FPS8" s="65"/>
      <c r="FQB8" s="65"/>
      <c r="FQG8" s="220"/>
      <c r="FQH8" s="65"/>
      <c r="FQI8" s="65"/>
      <c r="FQR8" s="65"/>
      <c r="FQW8" s="220"/>
      <c r="FQX8" s="65"/>
      <c r="FQY8" s="65"/>
      <c r="FRH8" s="65"/>
      <c r="FRM8" s="220"/>
      <c r="FRN8" s="65"/>
      <c r="FRO8" s="65"/>
      <c r="FRX8" s="65"/>
      <c r="FSC8" s="220"/>
      <c r="FSD8" s="65"/>
      <c r="FSE8" s="65"/>
      <c r="FSN8" s="65"/>
      <c r="FSS8" s="220"/>
      <c r="FST8" s="65"/>
      <c r="FSU8" s="65"/>
      <c r="FTD8" s="65"/>
      <c r="FTI8" s="220"/>
      <c r="FTJ8" s="65"/>
      <c r="FTK8" s="65"/>
      <c r="FTT8" s="65"/>
      <c r="FTY8" s="220"/>
      <c r="FTZ8" s="65"/>
      <c r="FUA8" s="65"/>
      <c r="FUJ8" s="65"/>
      <c r="FUO8" s="220"/>
      <c r="FUP8" s="65"/>
      <c r="FUQ8" s="65"/>
      <c r="FUZ8" s="65"/>
      <c r="FVE8" s="220"/>
      <c r="FVF8" s="65"/>
      <c r="FVG8" s="65"/>
      <c r="FVP8" s="65"/>
      <c r="FVU8" s="220"/>
      <c r="FVV8" s="65"/>
      <c r="FVW8" s="65"/>
      <c r="FWF8" s="65"/>
      <c r="FWK8" s="220"/>
      <c r="FWL8" s="65"/>
      <c r="FWM8" s="65"/>
      <c r="FWV8" s="65"/>
      <c r="FXA8" s="220"/>
      <c r="FXB8" s="65"/>
      <c r="FXC8" s="65"/>
      <c r="FXL8" s="65"/>
      <c r="FXQ8" s="220"/>
      <c r="FXR8" s="65"/>
      <c r="FXS8" s="65"/>
      <c r="FYB8" s="65"/>
      <c r="FYG8" s="220"/>
      <c r="FYH8" s="65"/>
      <c r="FYI8" s="65"/>
      <c r="FYR8" s="65"/>
      <c r="FYW8" s="220"/>
      <c r="FYX8" s="65"/>
      <c r="FYY8" s="65"/>
      <c r="FZH8" s="65"/>
      <c r="FZM8" s="220"/>
      <c r="FZN8" s="65"/>
      <c r="FZO8" s="65"/>
      <c r="FZX8" s="65"/>
      <c r="GAC8" s="220"/>
      <c r="GAD8" s="65"/>
      <c r="GAE8" s="65"/>
      <c r="GAN8" s="65"/>
      <c r="GAS8" s="220"/>
      <c r="GAT8" s="65"/>
      <c r="GAU8" s="65"/>
      <c r="GBD8" s="65"/>
      <c r="GBI8" s="220"/>
      <c r="GBJ8" s="65"/>
      <c r="GBK8" s="65"/>
      <c r="GBT8" s="65"/>
      <c r="GBY8" s="220"/>
      <c r="GBZ8" s="65"/>
      <c r="GCA8" s="65"/>
      <c r="GCJ8" s="65"/>
      <c r="GCO8" s="220"/>
      <c r="GCP8" s="65"/>
      <c r="GCQ8" s="65"/>
      <c r="GCZ8" s="65"/>
      <c r="GDE8" s="220"/>
      <c r="GDF8" s="65"/>
      <c r="GDG8" s="65"/>
      <c r="GDP8" s="65"/>
      <c r="GDU8" s="220"/>
      <c r="GDV8" s="65"/>
      <c r="GDW8" s="65"/>
      <c r="GEF8" s="65"/>
      <c r="GEK8" s="220"/>
      <c r="GEL8" s="65"/>
      <c r="GEM8" s="65"/>
      <c r="GEV8" s="65"/>
      <c r="GFA8" s="220"/>
      <c r="GFB8" s="65"/>
      <c r="GFC8" s="65"/>
      <c r="GFL8" s="65"/>
      <c r="GFQ8" s="220"/>
      <c r="GFR8" s="65"/>
      <c r="GFS8" s="65"/>
      <c r="GGB8" s="65"/>
      <c r="GGG8" s="220"/>
      <c r="GGH8" s="65"/>
      <c r="GGI8" s="65"/>
      <c r="GGR8" s="65"/>
      <c r="GGW8" s="220"/>
      <c r="GGX8" s="65"/>
      <c r="GGY8" s="65"/>
      <c r="GHH8" s="65"/>
      <c r="GHM8" s="220"/>
      <c r="GHN8" s="65"/>
      <c r="GHO8" s="65"/>
      <c r="GHX8" s="65"/>
      <c r="GIC8" s="220"/>
      <c r="GID8" s="65"/>
      <c r="GIE8" s="65"/>
      <c r="GIN8" s="65"/>
      <c r="GIS8" s="220"/>
      <c r="GIT8" s="65"/>
      <c r="GIU8" s="65"/>
      <c r="GJD8" s="65"/>
      <c r="GJI8" s="220"/>
      <c r="GJJ8" s="65"/>
      <c r="GJK8" s="65"/>
      <c r="GJT8" s="65"/>
      <c r="GJY8" s="220"/>
      <c r="GJZ8" s="65"/>
      <c r="GKA8" s="65"/>
      <c r="GKJ8" s="65"/>
      <c r="GKO8" s="220"/>
      <c r="GKP8" s="65"/>
      <c r="GKQ8" s="65"/>
      <c r="GKZ8" s="65"/>
      <c r="GLE8" s="220"/>
      <c r="GLF8" s="65"/>
      <c r="GLG8" s="65"/>
      <c r="GLP8" s="65"/>
      <c r="GLU8" s="220"/>
      <c r="GLV8" s="65"/>
      <c r="GLW8" s="65"/>
      <c r="GMF8" s="65"/>
      <c r="GMK8" s="220"/>
      <c r="GML8" s="65"/>
      <c r="GMM8" s="65"/>
      <c r="GMV8" s="65"/>
      <c r="GNA8" s="220"/>
      <c r="GNB8" s="65"/>
      <c r="GNC8" s="65"/>
      <c r="GNL8" s="65"/>
      <c r="GNQ8" s="220"/>
      <c r="GNR8" s="65"/>
      <c r="GNS8" s="65"/>
      <c r="GOB8" s="65"/>
      <c r="GOG8" s="220"/>
      <c r="GOH8" s="65"/>
      <c r="GOI8" s="65"/>
      <c r="GOR8" s="65"/>
      <c r="GOW8" s="220"/>
      <c r="GOX8" s="65"/>
      <c r="GOY8" s="65"/>
      <c r="GPH8" s="65"/>
      <c r="GPM8" s="220"/>
      <c r="GPN8" s="65"/>
      <c r="GPO8" s="65"/>
      <c r="GPX8" s="65"/>
      <c r="GQC8" s="220"/>
      <c r="GQD8" s="65"/>
      <c r="GQE8" s="65"/>
      <c r="GQN8" s="65"/>
      <c r="GQS8" s="220"/>
      <c r="GQT8" s="65"/>
      <c r="GQU8" s="65"/>
      <c r="GRD8" s="65"/>
      <c r="GRI8" s="220"/>
      <c r="GRJ8" s="65"/>
      <c r="GRK8" s="65"/>
      <c r="GRT8" s="65"/>
      <c r="GRY8" s="220"/>
      <c r="GRZ8" s="65"/>
      <c r="GSA8" s="65"/>
      <c r="GSJ8" s="65"/>
      <c r="GSO8" s="220"/>
      <c r="GSP8" s="65"/>
      <c r="GSQ8" s="65"/>
      <c r="GSZ8" s="65"/>
      <c r="GTE8" s="220"/>
      <c r="GTF8" s="65"/>
      <c r="GTG8" s="65"/>
      <c r="GTP8" s="65"/>
      <c r="GTU8" s="220"/>
      <c r="GTV8" s="65"/>
      <c r="GTW8" s="65"/>
      <c r="GUF8" s="65"/>
      <c r="GUK8" s="220"/>
      <c r="GUL8" s="65"/>
      <c r="GUM8" s="65"/>
      <c r="GUV8" s="65"/>
      <c r="GVA8" s="220"/>
      <c r="GVB8" s="65"/>
      <c r="GVC8" s="65"/>
      <c r="GVL8" s="65"/>
      <c r="GVQ8" s="220"/>
      <c r="GVR8" s="65"/>
      <c r="GVS8" s="65"/>
      <c r="GWB8" s="65"/>
      <c r="GWG8" s="220"/>
      <c r="GWH8" s="65"/>
      <c r="GWI8" s="65"/>
      <c r="GWR8" s="65"/>
      <c r="GWW8" s="220"/>
      <c r="GWX8" s="65"/>
      <c r="GWY8" s="65"/>
      <c r="GXH8" s="65"/>
      <c r="GXM8" s="220"/>
      <c r="GXN8" s="65"/>
      <c r="GXO8" s="65"/>
      <c r="GXX8" s="65"/>
      <c r="GYC8" s="220"/>
      <c r="GYD8" s="65"/>
      <c r="GYE8" s="65"/>
      <c r="GYN8" s="65"/>
      <c r="GYS8" s="220"/>
      <c r="GYT8" s="65"/>
      <c r="GYU8" s="65"/>
      <c r="GZD8" s="65"/>
      <c r="GZI8" s="220"/>
      <c r="GZJ8" s="65"/>
      <c r="GZK8" s="65"/>
      <c r="GZT8" s="65"/>
      <c r="GZY8" s="220"/>
      <c r="GZZ8" s="65"/>
      <c r="HAA8" s="65"/>
      <c r="HAJ8" s="65"/>
      <c r="HAO8" s="220"/>
      <c r="HAP8" s="65"/>
      <c r="HAQ8" s="65"/>
      <c r="HAZ8" s="65"/>
      <c r="HBE8" s="220"/>
      <c r="HBF8" s="65"/>
      <c r="HBG8" s="65"/>
      <c r="HBP8" s="65"/>
      <c r="HBU8" s="220"/>
      <c r="HBV8" s="65"/>
      <c r="HBW8" s="65"/>
      <c r="HCF8" s="65"/>
      <c r="HCK8" s="220"/>
      <c r="HCL8" s="65"/>
      <c r="HCM8" s="65"/>
      <c r="HCV8" s="65"/>
      <c r="HDA8" s="220"/>
      <c r="HDB8" s="65"/>
      <c r="HDC8" s="65"/>
      <c r="HDL8" s="65"/>
      <c r="HDQ8" s="220"/>
      <c r="HDR8" s="65"/>
      <c r="HDS8" s="65"/>
      <c r="HEB8" s="65"/>
      <c r="HEG8" s="220"/>
      <c r="HEH8" s="65"/>
      <c r="HEI8" s="65"/>
      <c r="HER8" s="65"/>
      <c r="HEW8" s="220"/>
      <c r="HEX8" s="65"/>
      <c r="HEY8" s="65"/>
      <c r="HFH8" s="65"/>
      <c r="HFM8" s="220"/>
      <c r="HFN8" s="65"/>
      <c r="HFO8" s="65"/>
      <c r="HFX8" s="65"/>
      <c r="HGC8" s="220"/>
      <c r="HGD8" s="65"/>
      <c r="HGE8" s="65"/>
      <c r="HGN8" s="65"/>
      <c r="HGS8" s="220"/>
      <c r="HGT8" s="65"/>
      <c r="HGU8" s="65"/>
      <c r="HHD8" s="65"/>
      <c r="HHI8" s="220"/>
      <c r="HHJ8" s="65"/>
      <c r="HHK8" s="65"/>
      <c r="HHT8" s="65"/>
      <c r="HHY8" s="220"/>
      <c r="HHZ8" s="65"/>
      <c r="HIA8" s="65"/>
      <c r="HIJ8" s="65"/>
      <c r="HIO8" s="220"/>
      <c r="HIP8" s="65"/>
      <c r="HIQ8" s="65"/>
      <c r="HIZ8" s="65"/>
      <c r="HJE8" s="220"/>
      <c r="HJF8" s="65"/>
      <c r="HJG8" s="65"/>
      <c r="HJP8" s="65"/>
      <c r="HJU8" s="220"/>
      <c r="HJV8" s="65"/>
      <c r="HJW8" s="65"/>
      <c r="HKF8" s="65"/>
      <c r="HKK8" s="220"/>
      <c r="HKL8" s="65"/>
      <c r="HKM8" s="65"/>
      <c r="HKV8" s="65"/>
      <c r="HLA8" s="220"/>
      <c r="HLB8" s="65"/>
      <c r="HLC8" s="65"/>
      <c r="HLL8" s="65"/>
      <c r="HLQ8" s="220"/>
      <c r="HLR8" s="65"/>
      <c r="HLS8" s="65"/>
      <c r="HMB8" s="65"/>
      <c r="HMG8" s="220"/>
      <c r="HMH8" s="65"/>
      <c r="HMI8" s="65"/>
      <c r="HMR8" s="65"/>
      <c r="HMW8" s="220"/>
      <c r="HMX8" s="65"/>
      <c r="HMY8" s="65"/>
      <c r="HNH8" s="65"/>
      <c r="HNM8" s="220"/>
      <c r="HNN8" s="65"/>
      <c r="HNO8" s="65"/>
      <c r="HNX8" s="65"/>
      <c r="HOC8" s="220"/>
      <c r="HOD8" s="65"/>
      <c r="HOE8" s="65"/>
      <c r="HON8" s="65"/>
      <c r="HOS8" s="220"/>
      <c r="HOT8" s="65"/>
      <c r="HOU8" s="65"/>
      <c r="HPD8" s="65"/>
      <c r="HPI8" s="220"/>
      <c r="HPJ8" s="65"/>
      <c r="HPK8" s="65"/>
      <c r="HPT8" s="65"/>
      <c r="HPY8" s="220"/>
      <c r="HPZ8" s="65"/>
      <c r="HQA8" s="65"/>
      <c r="HQJ8" s="65"/>
      <c r="HQO8" s="220"/>
      <c r="HQP8" s="65"/>
      <c r="HQQ8" s="65"/>
      <c r="HQZ8" s="65"/>
      <c r="HRE8" s="220"/>
      <c r="HRF8" s="65"/>
      <c r="HRG8" s="65"/>
      <c r="HRP8" s="65"/>
      <c r="HRU8" s="220"/>
      <c r="HRV8" s="65"/>
      <c r="HRW8" s="65"/>
      <c r="HSF8" s="65"/>
      <c r="HSK8" s="220"/>
      <c r="HSL8" s="65"/>
      <c r="HSM8" s="65"/>
      <c r="HSV8" s="65"/>
      <c r="HTA8" s="220"/>
      <c r="HTB8" s="65"/>
      <c r="HTC8" s="65"/>
      <c r="HTL8" s="65"/>
      <c r="HTQ8" s="220"/>
      <c r="HTR8" s="65"/>
      <c r="HTS8" s="65"/>
      <c r="HUB8" s="65"/>
      <c r="HUG8" s="220"/>
      <c r="HUH8" s="65"/>
      <c r="HUI8" s="65"/>
      <c r="HUR8" s="65"/>
      <c r="HUW8" s="220"/>
      <c r="HUX8" s="65"/>
      <c r="HUY8" s="65"/>
      <c r="HVH8" s="65"/>
      <c r="HVM8" s="220"/>
      <c r="HVN8" s="65"/>
      <c r="HVO8" s="65"/>
      <c r="HVX8" s="65"/>
      <c r="HWC8" s="220"/>
      <c r="HWD8" s="65"/>
      <c r="HWE8" s="65"/>
      <c r="HWN8" s="65"/>
      <c r="HWS8" s="220"/>
      <c r="HWT8" s="65"/>
      <c r="HWU8" s="65"/>
      <c r="HXD8" s="65"/>
      <c r="HXI8" s="220"/>
      <c r="HXJ8" s="65"/>
      <c r="HXK8" s="65"/>
      <c r="HXT8" s="65"/>
      <c r="HXY8" s="220"/>
      <c r="HXZ8" s="65"/>
      <c r="HYA8" s="65"/>
      <c r="HYJ8" s="65"/>
      <c r="HYO8" s="220"/>
      <c r="HYP8" s="65"/>
      <c r="HYQ8" s="65"/>
      <c r="HYZ8" s="65"/>
      <c r="HZE8" s="220"/>
      <c r="HZF8" s="65"/>
      <c r="HZG8" s="65"/>
      <c r="HZP8" s="65"/>
      <c r="HZU8" s="220"/>
      <c r="HZV8" s="65"/>
      <c r="HZW8" s="65"/>
      <c r="IAF8" s="65"/>
      <c r="IAK8" s="220"/>
      <c r="IAL8" s="65"/>
      <c r="IAM8" s="65"/>
      <c r="IAV8" s="65"/>
      <c r="IBA8" s="220"/>
      <c r="IBB8" s="65"/>
      <c r="IBC8" s="65"/>
      <c r="IBL8" s="65"/>
      <c r="IBQ8" s="220"/>
      <c r="IBR8" s="65"/>
      <c r="IBS8" s="65"/>
      <c r="ICB8" s="65"/>
      <c r="ICG8" s="220"/>
      <c r="ICH8" s="65"/>
      <c r="ICI8" s="65"/>
      <c r="ICR8" s="65"/>
      <c r="ICW8" s="220"/>
      <c r="ICX8" s="65"/>
      <c r="ICY8" s="65"/>
      <c r="IDH8" s="65"/>
      <c r="IDM8" s="220"/>
      <c r="IDN8" s="65"/>
      <c r="IDO8" s="65"/>
      <c r="IDX8" s="65"/>
      <c r="IEC8" s="220"/>
      <c r="IED8" s="65"/>
      <c r="IEE8" s="65"/>
      <c r="IEN8" s="65"/>
      <c r="IES8" s="220"/>
      <c r="IET8" s="65"/>
      <c r="IEU8" s="65"/>
      <c r="IFD8" s="65"/>
      <c r="IFI8" s="220"/>
      <c r="IFJ8" s="65"/>
      <c r="IFK8" s="65"/>
      <c r="IFT8" s="65"/>
      <c r="IFY8" s="220"/>
      <c r="IFZ8" s="65"/>
      <c r="IGA8" s="65"/>
      <c r="IGJ8" s="65"/>
      <c r="IGO8" s="220"/>
      <c r="IGP8" s="65"/>
      <c r="IGQ8" s="65"/>
      <c r="IGZ8" s="65"/>
      <c r="IHE8" s="220"/>
      <c r="IHF8" s="65"/>
      <c r="IHG8" s="65"/>
      <c r="IHP8" s="65"/>
      <c r="IHU8" s="220"/>
      <c r="IHV8" s="65"/>
      <c r="IHW8" s="65"/>
      <c r="IIF8" s="65"/>
      <c r="IIK8" s="220"/>
      <c r="IIL8" s="65"/>
      <c r="IIM8" s="65"/>
      <c r="IIV8" s="65"/>
      <c r="IJA8" s="220"/>
      <c r="IJB8" s="65"/>
      <c r="IJC8" s="65"/>
      <c r="IJL8" s="65"/>
      <c r="IJQ8" s="220"/>
      <c r="IJR8" s="65"/>
      <c r="IJS8" s="65"/>
      <c r="IKB8" s="65"/>
      <c r="IKG8" s="220"/>
      <c r="IKH8" s="65"/>
      <c r="IKI8" s="65"/>
      <c r="IKR8" s="65"/>
      <c r="IKW8" s="220"/>
      <c r="IKX8" s="65"/>
      <c r="IKY8" s="65"/>
      <c r="ILH8" s="65"/>
      <c r="ILM8" s="220"/>
      <c r="ILN8" s="65"/>
      <c r="ILO8" s="65"/>
      <c r="ILX8" s="65"/>
      <c r="IMC8" s="220"/>
      <c r="IMD8" s="65"/>
      <c r="IME8" s="65"/>
      <c r="IMN8" s="65"/>
      <c r="IMS8" s="220"/>
      <c r="IMT8" s="65"/>
      <c r="IMU8" s="65"/>
      <c r="IND8" s="65"/>
      <c r="INI8" s="220"/>
      <c r="INJ8" s="65"/>
      <c r="INK8" s="65"/>
      <c r="INT8" s="65"/>
      <c r="INY8" s="220"/>
      <c r="INZ8" s="65"/>
      <c r="IOA8" s="65"/>
      <c r="IOJ8" s="65"/>
      <c r="IOO8" s="220"/>
      <c r="IOP8" s="65"/>
      <c r="IOQ8" s="65"/>
      <c r="IOZ8" s="65"/>
      <c r="IPE8" s="220"/>
      <c r="IPF8" s="65"/>
      <c r="IPG8" s="65"/>
      <c r="IPP8" s="65"/>
      <c r="IPU8" s="220"/>
      <c r="IPV8" s="65"/>
      <c r="IPW8" s="65"/>
      <c r="IQF8" s="65"/>
      <c r="IQK8" s="220"/>
      <c r="IQL8" s="65"/>
      <c r="IQM8" s="65"/>
      <c r="IQV8" s="65"/>
      <c r="IRA8" s="220"/>
      <c r="IRB8" s="65"/>
      <c r="IRC8" s="65"/>
      <c r="IRL8" s="65"/>
      <c r="IRQ8" s="220"/>
      <c r="IRR8" s="65"/>
      <c r="IRS8" s="65"/>
      <c r="ISB8" s="65"/>
      <c r="ISG8" s="220"/>
      <c r="ISH8" s="65"/>
      <c r="ISI8" s="65"/>
      <c r="ISR8" s="65"/>
      <c r="ISW8" s="220"/>
      <c r="ISX8" s="65"/>
      <c r="ISY8" s="65"/>
      <c r="ITH8" s="65"/>
      <c r="ITM8" s="220"/>
      <c r="ITN8" s="65"/>
      <c r="ITO8" s="65"/>
      <c r="ITX8" s="65"/>
      <c r="IUC8" s="220"/>
      <c r="IUD8" s="65"/>
      <c r="IUE8" s="65"/>
      <c r="IUN8" s="65"/>
      <c r="IUS8" s="220"/>
      <c r="IUT8" s="65"/>
      <c r="IUU8" s="65"/>
      <c r="IVD8" s="65"/>
      <c r="IVI8" s="220"/>
      <c r="IVJ8" s="65"/>
      <c r="IVK8" s="65"/>
      <c r="IVT8" s="65"/>
      <c r="IVY8" s="220"/>
      <c r="IVZ8" s="65"/>
      <c r="IWA8" s="65"/>
      <c r="IWJ8" s="65"/>
      <c r="IWO8" s="220"/>
      <c r="IWP8" s="65"/>
      <c r="IWQ8" s="65"/>
      <c r="IWZ8" s="65"/>
      <c r="IXE8" s="220"/>
      <c r="IXF8" s="65"/>
      <c r="IXG8" s="65"/>
      <c r="IXP8" s="65"/>
      <c r="IXU8" s="220"/>
      <c r="IXV8" s="65"/>
      <c r="IXW8" s="65"/>
      <c r="IYF8" s="65"/>
      <c r="IYK8" s="220"/>
      <c r="IYL8" s="65"/>
      <c r="IYM8" s="65"/>
      <c r="IYV8" s="65"/>
      <c r="IZA8" s="220"/>
      <c r="IZB8" s="65"/>
      <c r="IZC8" s="65"/>
      <c r="IZL8" s="65"/>
      <c r="IZQ8" s="220"/>
      <c r="IZR8" s="65"/>
      <c r="IZS8" s="65"/>
      <c r="JAB8" s="65"/>
      <c r="JAG8" s="220"/>
      <c r="JAH8" s="65"/>
      <c r="JAI8" s="65"/>
      <c r="JAR8" s="65"/>
      <c r="JAW8" s="220"/>
      <c r="JAX8" s="65"/>
      <c r="JAY8" s="65"/>
      <c r="JBH8" s="65"/>
      <c r="JBM8" s="220"/>
      <c r="JBN8" s="65"/>
      <c r="JBO8" s="65"/>
      <c r="JBX8" s="65"/>
      <c r="JCC8" s="220"/>
      <c r="JCD8" s="65"/>
      <c r="JCE8" s="65"/>
      <c r="JCN8" s="65"/>
      <c r="JCS8" s="220"/>
      <c r="JCT8" s="65"/>
      <c r="JCU8" s="65"/>
      <c r="JDD8" s="65"/>
      <c r="JDI8" s="220"/>
      <c r="JDJ8" s="65"/>
      <c r="JDK8" s="65"/>
      <c r="JDT8" s="65"/>
      <c r="JDY8" s="220"/>
      <c r="JDZ8" s="65"/>
      <c r="JEA8" s="65"/>
      <c r="JEJ8" s="65"/>
      <c r="JEO8" s="220"/>
      <c r="JEP8" s="65"/>
      <c r="JEQ8" s="65"/>
      <c r="JEZ8" s="65"/>
      <c r="JFE8" s="220"/>
      <c r="JFF8" s="65"/>
      <c r="JFG8" s="65"/>
      <c r="JFP8" s="65"/>
      <c r="JFU8" s="220"/>
      <c r="JFV8" s="65"/>
      <c r="JFW8" s="65"/>
      <c r="JGF8" s="65"/>
      <c r="JGK8" s="220"/>
      <c r="JGL8" s="65"/>
      <c r="JGM8" s="65"/>
      <c r="JGV8" s="65"/>
      <c r="JHA8" s="220"/>
      <c r="JHB8" s="65"/>
      <c r="JHC8" s="65"/>
      <c r="JHL8" s="65"/>
      <c r="JHQ8" s="220"/>
      <c r="JHR8" s="65"/>
      <c r="JHS8" s="65"/>
      <c r="JIB8" s="65"/>
      <c r="JIG8" s="220"/>
      <c r="JIH8" s="65"/>
      <c r="JII8" s="65"/>
      <c r="JIR8" s="65"/>
      <c r="JIW8" s="220"/>
      <c r="JIX8" s="65"/>
      <c r="JIY8" s="65"/>
      <c r="JJH8" s="65"/>
      <c r="JJM8" s="220"/>
      <c r="JJN8" s="65"/>
      <c r="JJO8" s="65"/>
      <c r="JJX8" s="65"/>
      <c r="JKC8" s="220"/>
      <c r="JKD8" s="65"/>
      <c r="JKE8" s="65"/>
      <c r="JKN8" s="65"/>
      <c r="JKS8" s="220"/>
      <c r="JKT8" s="65"/>
      <c r="JKU8" s="65"/>
      <c r="JLD8" s="65"/>
      <c r="JLI8" s="220"/>
      <c r="JLJ8" s="65"/>
      <c r="JLK8" s="65"/>
      <c r="JLT8" s="65"/>
      <c r="JLY8" s="220"/>
      <c r="JLZ8" s="65"/>
      <c r="JMA8" s="65"/>
      <c r="JMJ8" s="65"/>
      <c r="JMO8" s="220"/>
      <c r="JMP8" s="65"/>
      <c r="JMQ8" s="65"/>
      <c r="JMZ8" s="65"/>
      <c r="JNE8" s="220"/>
      <c r="JNF8" s="65"/>
      <c r="JNG8" s="65"/>
      <c r="JNP8" s="65"/>
      <c r="JNU8" s="220"/>
      <c r="JNV8" s="65"/>
      <c r="JNW8" s="65"/>
      <c r="JOF8" s="65"/>
      <c r="JOK8" s="220"/>
      <c r="JOL8" s="65"/>
      <c r="JOM8" s="65"/>
      <c r="JOV8" s="65"/>
      <c r="JPA8" s="220"/>
      <c r="JPB8" s="65"/>
      <c r="JPC8" s="65"/>
      <c r="JPL8" s="65"/>
      <c r="JPQ8" s="220"/>
      <c r="JPR8" s="65"/>
      <c r="JPS8" s="65"/>
      <c r="JQB8" s="65"/>
      <c r="JQG8" s="220"/>
      <c r="JQH8" s="65"/>
      <c r="JQI8" s="65"/>
      <c r="JQR8" s="65"/>
      <c r="JQW8" s="220"/>
      <c r="JQX8" s="65"/>
      <c r="JQY8" s="65"/>
      <c r="JRH8" s="65"/>
      <c r="JRM8" s="220"/>
      <c r="JRN8" s="65"/>
      <c r="JRO8" s="65"/>
      <c r="JRX8" s="65"/>
      <c r="JSC8" s="220"/>
      <c r="JSD8" s="65"/>
      <c r="JSE8" s="65"/>
      <c r="JSN8" s="65"/>
      <c r="JSS8" s="220"/>
      <c r="JST8" s="65"/>
      <c r="JSU8" s="65"/>
      <c r="JTD8" s="65"/>
      <c r="JTI8" s="220"/>
      <c r="JTJ8" s="65"/>
      <c r="JTK8" s="65"/>
      <c r="JTT8" s="65"/>
      <c r="JTY8" s="220"/>
      <c r="JTZ8" s="65"/>
      <c r="JUA8" s="65"/>
      <c r="JUJ8" s="65"/>
      <c r="JUO8" s="220"/>
      <c r="JUP8" s="65"/>
      <c r="JUQ8" s="65"/>
      <c r="JUZ8" s="65"/>
      <c r="JVE8" s="220"/>
      <c r="JVF8" s="65"/>
      <c r="JVG8" s="65"/>
      <c r="JVP8" s="65"/>
      <c r="JVU8" s="220"/>
      <c r="JVV8" s="65"/>
      <c r="JVW8" s="65"/>
      <c r="JWF8" s="65"/>
      <c r="JWK8" s="220"/>
      <c r="JWL8" s="65"/>
      <c r="JWM8" s="65"/>
      <c r="JWV8" s="65"/>
      <c r="JXA8" s="220"/>
      <c r="JXB8" s="65"/>
      <c r="JXC8" s="65"/>
      <c r="JXL8" s="65"/>
      <c r="JXQ8" s="220"/>
      <c r="JXR8" s="65"/>
      <c r="JXS8" s="65"/>
      <c r="JYB8" s="65"/>
      <c r="JYG8" s="220"/>
      <c r="JYH8" s="65"/>
      <c r="JYI8" s="65"/>
      <c r="JYR8" s="65"/>
      <c r="JYW8" s="220"/>
      <c r="JYX8" s="65"/>
      <c r="JYY8" s="65"/>
      <c r="JZH8" s="65"/>
      <c r="JZM8" s="220"/>
      <c r="JZN8" s="65"/>
      <c r="JZO8" s="65"/>
      <c r="JZX8" s="65"/>
      <c r="KAC8" s="220"/>
      <c r="KAD8" s="65"/>
      <c r="KAE8" s="65"/>
      <c r="KAN8" s="65"/>
      <c r="KAS8" s="220"/>
      <c r="KAT8" s="65"/>
      <c r="KAU8" s="65"/>
      <c r="KBD8" s="65"/>
      <c r="KBI8" s="220"/>
      <c r="KBJ8" s="65"/>
      <c r="KBK8" s="65"/>
      <c r="KBT8" s="65"/>
      <c r="KBY8" s="220"/>
      <c r="KBZ8" s="65"/>
      <c r="KCA8" s="65"/>
      <c r="KCJ8" s="65"/>
      <c r="KCO8" s="220"/>
      <c r="KCP8" s="65"/>
      <c r="KCQ8" s="65"/>
      <c r="KCZ8" s="65"/>
      <c r="KDE8" s="220"/>
      <c r="KDF8" s="65"/>
      <c r="KDG8" s="65"/>
      <c r="KDP8" s="65"/>
      <c r="KDU8" s="220"/>
      <c r="KDV8" s="65"/>
      <c r="KDW8" s="65"/>
      <c r="KEF8" s="65"/>
      <c r="KEK8" s="220"/>
      <c r="KEL8" s="65"/>
      <c r="KEM8" s="65"/>
      <c r="KEV8" s="65"/>
      <c r="KFA8" s="220"/>
      <c r="KFB8" s="65"/>
      <c r="KFC8" s="65"/>
      <c r="KFL8" s="65"/>
      <c r="KFQ8" s="220"/>
      <c r="KFR8" s="65"/>
      <c r="KFS8" s="65"/>
      <c r="KGB8" s="65"/>
      <c r="KGG8" s="220"/>
      <c r="KGH8" s="65"/>
      <c r="KGI8" s="65"/>
      <c r="KGR8" s="65"/>
      <c r="KGW8" s="220"/>
      <c r="KGX8" s="65"/>
      <c r="KGY8" s="65"/>
      <c r="KHH8" s="65"/>
      <c r="KHM8" s="220"/>
      <c r="KHN8" s="65"/>
      <c r="KHO8" s="65"/>
      <c r="KHX8" s="65"/>
      <c r="KIC8" s="220"/>
      <c r="KID8" s="65"/>
      <c r="KIE8" s="65"/>
      <c r="KIN8" s="65"/>
      <c r="KIS8" s="220"/>
      <c r="KIT8" s="65"/>
      <c r="KIU8" s="65"/>
      <c r="KJD8" s="65"/>
      <c r="KJI8" s="220"/>
      <c r="KJJ8" s="65"/>
      <c r="KJK8" s="65"/>
      <c r="KJT8" s="65"/>
      <c r="KJY8" s="220"/>
      <c r="KJZ8" s="65"/>
      <c r="KKA8" s="65"/>
      <c r="KKJ8" s="65"/>
      <c r="KKO8" s="220"/>
      <c r="KKP8" s="65"/>
      <c r="KKQ8" s="65"/>
      <c r="KKZ8" s="65"/>
      <c r="KLE8" s="220"/>
      <c r="KLF8" s="65"/>
      <c r="KLG8" s="65"/>
      <c r="KLP8" s="65"/>
      <c r="KLU8" s="220"/>
      <c r="KLV8" s="65"/>
      <c r="KLW8" s="65"/>
      <c r="KMF8" s="65"/>
      <c r="KMK8" s="220"/>
      <c r="KML8" s="65"/>
      <c r="KMM8" s="65"/>
      <c r="KMV8" s="65"/>
      <c r="KNA8" s="220"/>
      <c r="KNB8" s="65"/>
      <c r="KNC8" s="65"/>
      <c r="KNL8" s="65"/>
      <c r="KNQ8" s="220"/>
      <c r="KNR8" s="65"/>
      <c r="KNS8" s="65"/>
      <c r="KOB8" s="65"/>
      <c r="KOG8" s="220"/>
      <c r="KOH8" s="65"/>
      <c r="KOI8" s="65"/>
      <c r="KOR8" s="65"/>
      <c r="KOW8" s="220"/>
      <c r="KOX8" s="65"/>
      <c r="KOY8" s="65"/>
      <c r="KPH8" s="65"/>
      <c r="KPM8" s="220"/>
      <c r="KPN8" s="65"/>
      <c r="KPO8" s="65"/>
      <c r="KPX8" s="65"/>
      <c r="KQC8" s="220"/>
      <c r="KQD8" s="65"/>
      <c r="KQE8" s="65"/>
      <c r="KQN8" s="65"/>
      <c r="KQS8" s="220"/>
      <c r="KQT8" s="65"/>
      <c r="KQU8" s="65"/>
      <c r="KRD8" s="65"/>
      <c r="KRI8" s="220"/>
      <c r="KRJ8" s="65"/>
      <c r="KRK8" s="65"/>
      <c r="KRT8" s="65"/>
      <c r="KRY8" s="220"/>
      <c r="KRZ8" s="65"/>
      <c r="KSA8" s="65"/>
      <c r="KSJ8" s="65"/>
      <c r="KSO8" s="220"/>
      <c r="KSP8" s="65"/>
      <c r="KSQ8" s="65"/>
      <c r="KSZ8" s="65"/>
      <c r="KTE8" s="220"/>
      <c r="KTF8" s="65"/>
      <c r="KTG8" s="65"/>
      <c r="KTP8" s="65"/>
      <c r="KTU8" s="220"/>
      <c r="KTV8" s="65"/>
      <c r="KTW8" s="65"/>
      <c r="KUF8" s="65"/>
      <c r="KUK8" s="220"/>
      <c r="KUL8" s="65"/>
      <c r="KUM8" s="65"/>
      <c r="KUV8" s="65"/>
      <c r="KVA8" s="220"/>
      <c r="KVB8" s="65"/>
      <c r="KVC8" s="65"/>
      <c r="KVL8" s="65"/>
      <c r="KVQ8" s="220"/>
      <c r="KVR8" s="65"/>
      <c r="KVS8" s="65"/>
      <c r="KWB8" s="65"/>
      <c r="KWG8" s="220"/>
      <c r="KWH8" s="65"/>
      <c r="KWI8" s="65"/>
      <c r="KWR8" s="65"/>
      <c r="KWW8" s="220"/>
      <c r="KWX8" s="65"/>
      <c r="KWY8" s="65"/>
      <c r="KXH8" s="65"/>
      <c r="KXM8" s="220"/>
      <c r="KXN8" s="65"/>
      <c r="KXO8" s="65"/>
      <c r="KXX8" s="65"/>
      <c r="KYC8" s="220"/>
      <c r="KYD8" s="65"/>
      <c r="KYE8" s="65"/>
      <c r="KYN8" s="65"/>
      <c r="KYS8" s="220"/>
      <c r="KYT8" s="65"/>
      <c r="KYU8" s="65"/>
      <c r="KZD8" s="65"/>
      <c r="KZI8" s="220"/>
      <c r="KZJ8" s="65"/>
      <c r="KZK8" s="65"/>
      <c r="KZT8" s="65"/>
      <c r="KZY8" s="220"/>
      <c r="KZZ8" s="65"/>
      <c r="LAA8" s="65"/>
      <c r="LAJ8" s="65"/>
      <c r="LAO8" s="220"/>
      <c r="LAP8" s="65"/>
      <c r="LAQ8" s="65"/>
      <c r="LAZ8" s="65"/>
      <c r="LBE8" s="220"/>
      <c r="LBF8" s="65"/>
      <c r="LBG8" s="65"/>
      <c r="LBP8" s="65"/>
      <c r="LBU8" s="220"/>
      <c r="LBV8" s="65"/>
      <c r="LBW8" s="65"/>
      <c r="LCF8" s="65"/>
      <c r="LCK8" s="220"/>
      <c r="LCL8" s="65"/>
      <c r="LCM8" s="65"/>
      <c r="LCV8" s="65"/>
      <c r="LDA8" s="220"/>
      <c r="LDB8" s="65"/>
      <c r="LDC8" s="65"/>
      <c r="LDL8" s="65"/>
      <c r="LDQ8" s="220"/>
      <c r="LDR8" s="65"/>
      <c r="LDS8" s="65"/>
      <c r="LEB8" s="65"/>
      <c r="LEG8" s="220"/>
      <c r="LEH8" s="65"/>
      <c r="LEI8" s="65"/>
      <c r="LER8" s="65"/>
      <c r="LEW8" s="220"/>
      <c r="LEX8" s="65"/>
      <c r="LEY8" s="65"/>
      <c r="LFH8" s="65"/>
      <c r="LFM8" s="220"/>
      <c r="LFN8" s="65"/>
      <c r="LFO8" s="65"/>
      <c r="LFX8" s="65"/>
      <c r="LGC8" s="220"/>
      <c r="LGD8" s="65"/>
      <c r="LGE8" s="65"/>
      <c r="LGN8" s="65"/>
      <c r="LGS8" s="220"/>
      <c r="LGT8" s="65"/>
      <c r="LGU8" s="65"/>
      <c r="LHD8" s="65"/>
      <c r="LHI8" s="220"/>
      <c r="LHJ8" s="65"/>
      <c r="LHK8" s="65"/>
      <c r="LHT8" s="65"/>
      <c r="LHY8" s="220"/>
      <c r="LHZ8" s="65"/>
      <c r="LIA8" s="65"/>
      <c r="LIJ8" s="65"/>
      <c r="LIO8" s="220"/>
      <c r="LIP8" s="65"/>
      <c r="LIQ8" s="65"/>
      <c r="LIZ8" s="65"/>
      <c r="LJE8" s="220"/>
      <c r="LJF8" s="65"/>
      <c r="LJG8" s="65"/>
      <c r="LJP8" s="65"/>
      <c r="LJU8" s="220"/>
      <c r="LJV8" s="65"/>
      <c r="LJW8" s="65"/>
      <c r="LKF8" s="65"/>
      <c r="LKK8" s="220"/>
      <c r="LKL8" s="65"/>
      <c r="LKM8" s="65"/>
      <c r="LKV8" s="65"/>
      <c r="LLA8" s="220"/>
      <c r="LLB8" s="65"/>
      <c r="LLC8" s="65"/>
      <c r="LLL8" s="65"/>
      <c r="LLQ8" s="220"/>
      <c r="LLR8" s="65"/>
      <c r="LLS8" s="65"/>
      <c r="LMB8" s="65"/>
      <c r="LMG8" s="220"/>
      <c r="LMH8" s="65"/>
      <c r="LMI8" s="65"/>
      <c r="LMR8" s="65"/>
      <c r="LMW8" s="220"/>
      <c r="LMX8" s="65"/>
      <c r="LMY8" s="65"/>
      <c r="LNH8" s="65"/>
      <c r="LNM8" s="220"/>
      <c r="LNN8" s="65"/>
      <c r="LNO8" s="65"/>
      <c r="LNX8" s="65"/>
      <c r="LOC8" s="220"/>
      <c r="LOD8" s="65"/>
      <c r="LOE8" s="65"/>
      <c r="LON8" s="65"/>
      <c r="LOS8" s="220"/>
      <c r="LOT8" s="65"/>
      <c r="LOU8" s="65"/>
      <c r="LPD8" s="65"/>
      <c r="LPI8" s="220"/>
      <c r="LPJ8" s="65"/>
      <c r="LPK8" s="65"/>
      <c r="LPT8" s="65"/>
      <c r="LPY8" s="220"/>
      <c r="LPZ8" s="65"/>
      <c r="LQA8" s="65"/>
      <c r="LQJ8" s="65"/>
      <c r="LQO8" s="220"/>
      <c r="LQP8" s="65"/>
      <c r="LQQ8" s="65"/>
      <c r="LQZ8" s="65"/>
      <c r="LRE8" s="220"/>
      <c r="LRF8" s="65"/>
      <c r="LRG8" s="65"/>
      <c r="LRP8" s="65"/>
      <c r="LRU8" s="220"/>
      <c r="LRV8" s="65"/>
      <c r="LRW8" s="65"/>
      <c r="LSF8" s="65"/>
      <c r="LSK8" s="220"/>
      <c r="LSL8" s="65"/>
      <c r="LSM8" s="65"/>
      <c r="LSV8" s="65"/>
      <c r="LTA8" s="220"/>
      <c r="LTB8" s="65"/>
      <c r="LTC8" s="65"/>
      <c r="LTL8" s="65"/>
      <c r="LTQ8" s="220"/>
      <c r="LTR8" s="65"/>
      <c r="LTS8" s="65"/>
      <c r="LUB8" s="65"/>
      <c r="LUG8" s="220"/>
      <c r="LUH8" s="65"/>
      <c r="LUI8" s="65"/>
      <c r="LUR8" s="65"/>
      <c r="LUW8" s="220"/>
      <c r="LUX8" s="65"/>
      <c r="LUY8" s="65"/>
      <c r="LVH8" s="65"/>
      <c r="LVM8" s="220"/>
      <c r="LVN8" s="65"/>
      <c r="LVO8" s="65"/>
      <c r="LVX8" s="65"/>
      <c r="LWC8" s="220"/>
      <c r="LWD8" s="65"/>
      <c r="LWE8" s="65"/>
      <c r="LWN8" s="65"/>
      <c r="LWS8" s="220"/>
      <c r="LWT8" s="65"/>
      <c r="LWU8" s="65"/>
      <c r="LXD8" s="65"/>
      <c r="LXI8" s="220"/>
      <c r="LXJ8" s="65"/>
      <c r="LXK8" s="65"/>
      <c r="LXT8" s="65"/>
      <c r="LXY8" s="220"/>
      <c r="LXZ8" s="65"/>
      <c r="LYA8" s="65"/>
      <c r="LYJ8" s="65"/>
      <c r="LYO8" s="220"/>
      <c r="LYP8" s="65"/>
      <c r="LYQ8" s="65"/>
      <c r="LYZ8" s="65"/>
      <c r="LZE8" s="220"/>
      <c r="LZF8" s="65"/>
      <c r="LZG8" s="65"/>
      <c r="LZP8" s="65"/>
      <c r="LZU8" s="220"/>
      <c r="LZV8" s="65"/>
      <c r="LZW8" s="65"/>
      <c r="MAF8" s="65"/>
      <c r="MAK8" s="220"/>
      <c r="MAL8" s="65"/>
      <c r="MAM8" s="65"/>
      <c r="MAV8" s="65"/>
      <c r="MBA8" s="220"/>
      <c r="MBB8" s="65"/>
      <c r="MBC8" s="65"/>
      <c r="MBL8" s="65"/>
      <c r="MBQ8" s="220"/>
      <c r="MBR8" s="65"/>
      <c r="MBS8" s="65"/>
      <c r="MCB8" s="65"/>
      <c r="MCG8" s="220"/>
      <c r="MCH8" s="65"/>
      <c r="MCI8" s="65"/>
      <c r="MCR8" s="65"/>
      <c r="MCW8" s="220"/>
      <c r="MCX8" s="65"/>
      <c r="MCY8" s="65"/>
      <c r="MDH8" s="65"/>
      <c r="MDM8" s="220"/>
      <c r="MDN8" s="65"/>
      <c r="MDO8" s="65"/>
      <c r="MDX8" s="65"/>
      <c r="MEC8" s="220"/>
      <c r="MED8" s="65"/>
      <c r="MEE8" s="65"/>
      <c r="MEN8" s="65"/>
      <c r="MES8" s="220"/>
      <c r="MET8" s="65"/>
      <c r="MEU8" s="65"/>
      <c r="MFD8" s="65"/>
      <c r="MFI8" s="220"/>
      <c r="MFJ8" s="65"/>
      <c r="MFK8" s="65"/>
      <c r="MFT8" s="65"/>
      <c r="MFY8" s="220"/>
      <c r="MFZ8" s="65"/>
      <c r="MGA8" s="65"/>
      <c r="MGJ8" s="65"/>
      <c r="MGO8" s="220"/>
      <c r="MGP8" s="65"/>
      <c r="MGQ8" s="65"/>
      <c r="MGZ8" s="65"/>
      <c r="MHE8" s="220"/>
      <c r="MHF8" s="65"/>
      <c r="MHG8" s="65"/>
      <c r="MHP8" s="65"/>
      <c r="MHU8" s="220"/>
      <c r="MHV8" s="65"/>
      <c r="MHW8" s="65"/>
      <c r="MIF8" s="65"/>
      <c r="MIK8" s="220"/>
      <c r="MIL8" s="65"/>
      <c r="MIM8" s="65"/>
      <c r="MIV8" s="65"/>
      <c r="MJA8" s="220"/>
      <c r="MJB8" s="65"/>
      <c r="MJC8" s="65"/>
      <c r="MJL8" s="65"/>
      <c r="MJQ8" s="220"/>
      <c r="MJR8" s="65"/>
      <c r="MJS8" s="65"/>
      <c r="MKB8" s="65"/>
      <c r="MKG8" s="220"/>
      <c r="MKH8" s="65"/>
      <c r="MKI8" s="65"/>
      <c r="MKR8" s="65"/>
      <c r="MKW8" s="220"/>
      <c r="MKX8" s="65"/>
      <c r="MKY8" s="65"/>
      <c r="MLH8" s="65"/>
      <c r="MLM8" s="220"/>
      <c r="MLN8" s="65"/>
      <c r="MLO8" s="65"/>
      <c r="MLX8" s="65"/>
      <c r="MMC8" s="220"/>
      <c r="MMD8" s="65"/>
      <c r="MME8" s="65"/>
      <c r="MMN8" s="65"/>
      <c r="MMS8" s="220"/>
      <c r="MMT8" s="65"/>
      <c r="MMU8" s="65"/>
      <c r="MND8" s="65"/>
      <c r="MNI8" s="220"/>
      <c r="MNJ8" s="65"/>
      <c r="MNK8" s="65"/>
      <c r="MNT8" s="65"/>
      <c r="MNY8" s="220"/>
      <c r="MNZ8" s="65"/>
      <c r="MOA8" s="65"/>
      <c r="MOJ8" s="65"/>
      <c r="MOO8" s="220"/>
      <c r="MOP8" s="65"/>
      <c r="MOQ8" s="65"/>
      <c r="MOZ8" s="65"/>
      <c r="MPE8" s="220"/>
      <c r="MPF8" s="65"/>
      <c r="MPG8" s="65"/>
      <c r="MPP8" s="65"/>
      <c r="MPU8" s="220"/>
      <c r="MPV8" s="65"/>
      <c r="MPW8" s="65"/>
      <c r="MQF8" s="65"/>
      <c r="MQK8" s="220"/>
      <c r="MQL8" s="65"/>
      <c r="MQM8" s="65"/>
      <c r="MQV8" s="65"/>
      <c r="MRA8" s="220"/>
      <c r="MRB8" s="65"/>
      <c r="MRC8" s="65"/>
      <c r="MRL8" s="65"/>
      <c r="MRQ8" s="220"/>
      <c r="MRR8" s="65"/>
      <c r="MRS8" s="65"/>
      <c r="MSB8" s="65"/>
      <c r="MSG8" s="220"/>
      <c r="MSH8" s="65"/>
      <c r="MSI8" s="65"/>
      <c r="MSR8" s="65"/>
      <c r="MSW8" s="220"/>
      <c r="MSX8" s="65"/>
      <c r="MSY8" s="65"/>
      <c r="MTH8" s="65"/>
      <c r="MTM8" s="220"/>
      <c r="MTN8" s="65"/>
      <c r="MTO8" s="65"/>
      <c r="MTX8" s="65"/>
      <c r="MUC8" s="220"/>
      <c r="MUD8" s="65"/>
      <c r="MUE8" s="65"/>
      <c r="MUN8" s="65"/>
      <c r="MUS8" s="220"/>
      <c r="MUT8" s="65"/>
      <c r="MUU8" s="65"/>
      <c r="MVD8" s="65"/>
      <c r="MVI8" s="220"/>
      <c r="MVJ8" s="65"/>
      <c r="MVK8" s="65"/>
      <c r="MVT8" s="65"/>
      <c r="MVY8" s="220"/>
      <c r="MVZ8" s="65"/>
      <c r="MWA8" s="65"/>
      <c r="MWJ8" s="65"/>
      <c r="MWO8" s="220"/>
      <c r="MWP8" s="65"/>
      <c r="MWQ8" s="65"/>
      <c r="MWZ8" s="65"/>
      <c r="MXE8" s="220"/>
      <c r="MXF8" s="65"/>
      <c r="MXG8" s="65"/>
      <c r="MXP8" s="65"/>
      <c r="MXU8" s="220"/>
      <c r="MXV8" s="65"/>
      <c r="MXW8" s="65"/>
      <c r="MYF8" s="65"/>
      <c r="MYK8" s="220"/>
      <c r="MYL8" s="65"/>
      <c r="MYM8" s="65"/>
      <c r="MYV8" s="65"/>
      <c r="MZA8" s="220"/>
      <c r="MZB8" s="65"/>
      <c r="MZC8" s="65"/>
      <c r="MZL8" s="65"/>
      <c r="MZQ8" s="220"/>
      <c r="MZR8" s="65"/>
      <c r="MZS8" s="65"/>
      <c r="NAB8" s="65"/>
      <c r="NAG8" s="220"/>
      <c r="NAH8" s="65"/>
      <c r="NAI8" s="65"/>
      <c r="NAR8" s="65"/>
      <c r="NAW8" s="220"/>
      <c r="NAX8" s="65"/>
      <c r="NAY8" s="65"/>
      <c r="NBH8" s="65"/>
      <c r="NBM8" s="220"/>
      <c r="NBN8" s="65"/>
      <c r="NBO8" s="65"/>
      <c r="NBX8" s="65"/>
      <c r="NCC8" s="220"/>
      <c r="NCD8" s="65"/>
      <c r="NCE8" s="65"/>
      <c r="NCN8" s="65"/>
      <c r="NCS8" s="220"/>
      <c r="NCT8" s="65"/>
      <c r="NCU8" s="65"/>
      <c r="NDD8" s="65"/>
      <c r="NDI8" s="220"/>
      <c r="NDJ8" s="65"/>
      <c r="NDK8" s="65"/>
      <c r="NDT8" s="65"/>
      <c r="NDY8" s="220"/>
      <c r="NDZ8" s="65"/>
      <c r="NEA8" s="65"/>
      <c r="NEJ8" s="65"/>
      <c r="NEO8" s="220"/>
      <c r="NEP8" s="65"/>
      <c r="NEQ8" s="65"/>
      <c r="NEZ8" s="65"/>
      <c r="NFE8" s="220"/>
      <c r="NFF8" s="65"/>
      <c r="NFG8" s="65"/>
      <c r="NFP8" s="65"/>
      <c r="NFU8" s="220"/>
      <c r="NFV8" s="65"/>
      <c r="NFW8" s="65"/>
      <c r="NGF8" s="65"/>
      <c r="NGK8" s="220"/>
      <c r="NGL8" s="65"/>
      <c r="NGM8" s="65"/>
      <c r="NGV8" s="65"/>
      <c r="NHA8" s="220"/>
      <c r="NHB8" s="65"/>
      <c r="NHC8" s="65"/>
      <c r="NHL8" s="65"/>
      <c r="NHQ8" s="220"/>
      <c r="NHR8" s="65"/>
      <c r="NHS8" s="65"/>
      <c r="NIB8" s="65"/>
      <c r="NIG8" s="220"/>
      <c r="NIH8" s="65"/>
      <c r="NII8" s="65"/>
      <c r="NIR8" s="65"/>
      <c r="NIW8" s="220"/>
      <c r="NIX8" s="65"/>
      <c r="NIY8" s="65"/>
      <c r="NJH8" s="65"/>
      <c r="NJM8" s="220"/>
      <c r="NJN8" s="65"/>
      <c r="NJO8" s="65"/>
      <c r="NJX8" s="65"/>
      <c r="NKC8" s="220"/>
      <c r="NKD8" s="65"/>
      <c r="NKE8" s="65"/>
      <c r="NKN8" s="65"/>
      <c r="NKS8" s="220"/>
      <c r="NKT8" s="65"/>
      <c r="NKU8" s="65"/>
      <c r="NLD8" s="65"/>
      <c r="NLI8" s="220"/>
      <c r="NLJ8" s="65"/>
      <c r="NLK8" s="65"/>
      <c r="NLT8" s="65"/>
      <c r="NLY8" s="220"/>
      <c r="NLZ8" s="65"/>
      <c r="NMA8" s="65"/>
      <c r="NMJ8" s="65"/>
      <c r="NMO8" s="220"/>
      <c r="NMP8" s="65"/>
      <c r="NMQ8" s="65"/>
      <c r="NMZ8" s="65"/>
      <c r="NNE8" s="220"/>
      <c r="NNF8" s="65"/>
      <c r="NNG8" s="65"/>
      <c r="NNP8" s="65"/>
      <c r="NNU8" s="220"/>
      <c r="NNV8" s="65"/>
      <c r="NNW8" s="65"/>
      <c r="NOF8" s="65"/>
      <c r="NOK8" s="220"/>
      <c r="NOL8" s="65"/>
      <c r="NOM8" s="65"/>
      <c r="NOV8" s="65"/>
      <c r="NPA8" s="220"/>
      <c r="NPB8" s="65"/>
      <c r="NPC8" s="65"/>
      <c r="NPL8" s="65"/>
      <c r="NPQ8" s="220"/>
      <c r="NPR8" s="65"/>
      <c r="NPS8" s="65"/>
      <c r="NQB8" s="65"/>
      <c r="NQG8" s="220"/>
      <c r="NQH8" s="65"/>
      <c r="NQI8" s="65"/>
      <c r="NQR8" s="65"/>
      <c r="NQW8" s="220"/>
      <c r="NQX8" s="65"/>
      <c r="NQY8" s="65"/>
      <c r="NRH8" s="65"/>
      <c r="NRM8" s="220"/>
      <c r="NRN8" s="65"/>
      <c r="NRO8" s="65"/>
      <c r="NRX8" s="65"/>
      <c r="NSC8" s="220"/>
      <c r="NSD8" s="65"/>
      <c r="NSE8" s="65"/>
      <c r="NSN8" s="65"/>
      <c r="NSS8" s="220"/>
      <c r="NST8" s="65"/>
      <c r="NSU8" s="65"/>
      <c r="NTD8" s="65"/>
      <c r="NTI8" s="220"/>
      <c r="NTJ8" s="65"/>
      <c r="NTK8" s="65"/>
      <c r="NTT8" s="65"/>
      <c r="NTY8" s="220"/>
      <c r="NTZ8" s="65"/>
      <c r="NUA8" s="65"/>
      <c r="NUJ8" s="65"/>
      <c r="NUO8" s="220"/>
      <c r="NUP8" s="65"/>
      <c r="NUQ8" s="65"/>
      <c r="NUZ8" s="65"/>
      <c r="NVE8" s="220"/>
      <c r="NVF8" s="65"/>
      <c r="NVG8" s="65"/>
      <c r="NVP8" s="65"/>
      <c r="NVU8" s="220"/>
      <c r="NVV8" s="65"/>
      <c r="NVW8" s="65"/>
      <c r="NWF8" s="65"/>
      <c r="NWK8" s="220"/>
      <c r="NWL8" s="65"/>
      <c r="NWM8" s="65"/>
      <c r="NWV8" s="65"/>
      <c r="NXA8" s="220"/>
      <c r="NXB8" s="65"/>
      <c r="NXC8" s="65"/>
      <c r="NXL8" s="65"/>
      <c r="NXQ8" s="220"/>
      <c r="NXR8" s="65"/>
      <c r="NXS8" s="65"/>
      <c r="NYB8" s="65"/>
      <c r="NYG8" s="220"/>
      <c r="NYH8" s="65"/>
      <c r="NYI8" s="65"/>
      <c r="NYR8" s="65"/>
      <c r="NYW8" s="220"/>
      <c r="NYX8" s="65"/>
      <c r="NYY8" s="65"/>
      <c r="NZH8" s="65"/>
      <c r="NZM8" s="220"/>
      <c r="NZN8" s="65"/>
      <c r="NZO8" s="65"/>
      <c r="NZX8" s="65"/>
      <c r="OAC8" s="220"/>
      <c r="OAD8" s="65"/>
      <c r="OAE8" s="65"/>
      <c r="OAN8" s="65"/>
      <c r="OAS8" s="220"/>
      <c r="OAT8" s="65"/>
      <c r="OAU8" s="65"/>
      <c r="OBD8" s="65"/>
      <c r="OBI8" s="220"/>
      <c r="OBJ8" s="65"/>
      <c r="OBK8" s="65"/>
      <c r="OBT8" s="65"/>
      <c r="OBY8" s="220"/>
      <c r="OBZ8" s="65"/>
      <c r="OCA8" s="65"/>
      <c r="OCJ8" s="65"/>
      <c r="OCO8" s="220"/>
      <c r="OCP8" s="65"/>
      <c r="OCQ8" s="65"/>
      <c r="OCZ8" s="65"/>
      <c r="ODE8" s="220"/>
      <c r="ODF8" s="65"/>
      <c r="ODG8" s="65"/>
      <c r="ODP8" s="65"/>
      <c r="ODU8" s="220"/>
      <c r="ODV8" s="65"/>
      <c r="ODW8" s="65"/>
      <c r="OEF8" s="65"/>
      <c r="OEK8" s="220"/>
      <c r="OEL8" s="65"/>
      <c r="OEM8" s="65"/>
      <c r="OEV8" s="65"/>
      <c r="OFA8" s="220"/>
      <c r="OFB8" s="65"/>
      <c r="OFC8" s="65"/>
      <c r="OFL8" s="65"/>
      <c r="OFQ8" s="220"/>
      <c r="OFR8" s="65"/>
      <c r="OFS8" s="65"/>
      <c r="OGB8" s="65"/>
      <c r="OGG8" s="220"/>
      <c r="OGH8" s="65"/>
      <c r="OGI8" s="65"/>
      <c r="OGR8" s="65"/>
      <c r="OGW8" s="220"/>
      <c r="OGX8" s="65"/>
      <c r="OGY8" s="65"/>
      <c r="OHH8" s="65"/>
      <c r="OHM8" s="220"/>
      <c r="OHN8" s="65"/>
      <c r="OHO8" s="65"/>
      <c r="OHX8" s="65"/>
      <c r="OIC8" s="220"/>
      <c r="OID8" s="65"/>
      <c r="OIE8" s="65"/>
      <c r="OIN8" s="65"/>
      <c r="OIS8" s="220"/>
      <c r="OIT8" s="65"/>
      <c r="OIU8" s="65"/>
      <c r="OJD8" s="65"/>
      <c r="OJI8" s="220"/>
      <c r="OJJ8" s="65"/>
      <c r="OJK8" s="65"/>
      <c r="OJT8" s="65"/>
      <c r="OJY8" s="220"/>
      <c r="OJZ8" s="65"/>
      <c r="OKA8" s="65"/>
      <c r="OKJ8" s="65"/>
      <c r="OKO8" s="220"/>
      <c r="OKP8" s="65"/>
      <c r="OKQ8" s="65"/>
      <c r="OKZ8" s="65"/>
      <c r="OLE8" s="220"/>
      <c r="OLF8" s="65"/>
      <c r="OLG8" s="65"/>
      <c r="OLP8" s="65"/>
      <c r="OLU8" s="220"/>
      <c r="OLV8" s="65"/>
      <c r="OLW8" s="65"/>
      <c r="OMF8" s="65"/>
      <c r="OMK8" s="220"/>
      <c r="OML8" s="65"/>
      <c r="OMM8" s="65"/>
      <c r="OMV8" s="65"/>
      <c r="ONA8" s="220"/>
      <c r="ONB8" s="65"/>
      <c r="ONC8" s="65"/>
      <c r="ONL8" s="65"/>
      <c r="ONQ8" s="220"/>
      <c r="ONR8" s="65"/>
      <c r="ONS8" s="65"/>
      <c r="OOB8" s="65"/>
      <c r="OOG8" s="220"/>
      <c r="OOH8" s="65"/>
      <c r="OOI8" s="65"/>
      <c r="OOR8" s="65"/>
      <c r="OOW8" s="220"/>
      <c r="OOX8" s="65"/>
      <c r="OOY8" s="65"/>
      <c r="OPH8" s="65"/>
      <c r="OPM8" s="220"/>
      <c r="OPN8" s="65"/>
      <c r="OPO8" s="65"/>
      <c r="OPX8" s="65"/>
      <c r="OQC8" s="220"/>
      <c r="OQD8" s="65"/>
      <c r="OQE8" s="65"/>
      <c r="OQN8" s="65"/>
      <c r="OQS8" s="220"/>
      <c r="OQT8" s="65"/>
      <c r="OQU8" s="65"/>
      <c r="ORD8" s="65"/>
      <c r="ORI8" s="220"/>
      <c r="ORJ8" s="65"/>
      <c r="ORK8" s="65"/>
      <c r="ORT8" s="65"/>
      <c r="ORY8" s="220"/>
      <c r="ORZ8" s="65"/>
      <c r="OSA8" s="65"/>
      <c r="OSJ8" s="65"/>
      <c r="OSO8" s="220"/>
      <c r="OSP8" s="65"/>
      <c r="OSQ8" s="65"/>
      <c r="OSZ8" s="65"/>
      <c r="OTE8" s="220"/>
      <c r="OTF8" s="65"/>
      <c r="OTG8" s="65"/>
      <c r="OTP8" s="65"/>
      <c r="OTU8" s="220"/>
      <c r="OTV8" s="65"/>
      <c r="OTW8" s="65"/>
      <c r="OUF8" s="65"/>
      <c r="OUK8" s="220"/>
      <c r="OUL8" s="65"/>
      <c r="OUM8" s="65"/>
      <c r="OUV8" s="65"/>
      <c r="OVA8" s="220"/>
      <c r="OVB8" s="65"/>
      <c r="OVC8" s="65"/>
      <c r="OVL8" s="65"/>
      <c r="OVQ8" s="220"/>
      <c r="OVR8" s="65"/>
      <c r="OVS8" s="65"/>
      <c r="OWB8" s="65"/>
      <c r="OWG8" s="220"/>
      <c r="OWH8" s="65"/>
      <c r="OWI8" s="65"/>
      <c r="OWR8" s="65"/>
      <c r="OWW8" s="220"/>
      <c r="OWX8" s="65"/>
      <c r="OWY8" s="65"/>
      <c r="OXH8" s="65"/>
      <c r="OXM8" s="220"/>
      <c r="OXN8" s="65"/>
      <c r="OXO8" s="65"/>
      <c r="OXX8" s="65"/>
      <c r="OYC8" s="220"/>
      <c r="OYD8" s="65"/>
      <c r="OYE8" s="65"/>
      <c r="OYN8" s="65"/>
      <c r="OYS8" s="220"/>
      <c r="OYT8" s="65"/>
      <c r="OYU8" s="65"/>
      <c r="OZD8" s="65"/>
      <c r="OZI8" s="220"/>
      <c r="OZJ8" s="65"/>
      <c r="OZK8" s="65"/>
      <c r="OZT8" s="65"/>
      <c r="OZY8" s="220"/>
      <c r="OZZ8" s="65"/>
      <c r="PAA8" s="65"/>
      <c r="PAJ8" s="65"/>
      <c r="PAO8" s="220"/>
      <c r="PAP8" s="65"/>
      <c r="PAQ8" s="65"/>
      <c r="PAZ8" s="65"/>
      <c r="PBE8" s="220"/>
      <c r="PBF8" s="65"/>
      <c r="PBG8" s="65"/>
      <c r="PBP8" s="65"/>
      <c r="PBU8" s="220"/>
      <c r="PBV8" s="65"/>
      <c r="PBW8" s="65"/>
      <c r="PCF8" s="65"/>
      <c r="PCK8" s="220"/>
      <c r="PCL8" s="65"/>
      <c r="PCM8" s="65"/>
      <c r="PCV8" s="65"/>
      <c r="PDA8" s="220"/>
      <c r="PDB8" s="65"/>
      <c r="PDC8" s="65"/>
      <c r="PDL8" s="65"/>
      <c r="PDQ8" s="220"/>
      <c r="PDR8" s="65"/>
      <c r="PDS8" s="65"/>
      <c r="PEB8" s="65"/>
      <c r="PEG8" s="220"/>
      <c r="PEH8" s="65"/>
      <c r="PEI8" s="65"/>
      <c r="PER8" s="65"/>
      <c r="PEW8" s="220"/>
      <c r="PEX8" s="65"/>
      <c r="PEY8" s="65"/>
      <c r="PFH8" s="65"/>
      <c r="PFM8" s="220"/>
      <c r="PFN8" s="65"/>
      <c r="PFO8" s="65"/>
      <c r="PFX8" s="65"/>
      <c r="PGC8" s="220"/>
      <c r="PGD8" s="65"/>
      <c r="PGE8" s="65"/>
      <c r="PGN8" s="65"/>
      <c r="PGS8" s="220"/>
      <c r="PGT8" s="65"/>
      <c r="PGU8" s="65"/>
      <c r="PHD8" s="65"/>
      <c r="PHI8" s="220"/>
      <c r="PHJ8" s="65"/>
      <c r="PHK8" s="65"/>
      <c r="PHT8" s="65"/>
      <c r="PHY8" s="220"/>
      <c r="PHZ8" s="65"/>
      <c r="PIA8" s="65"/>
      <c r="PIJ8" s="65"/>
      <c r="PIO8" s="220"/>
      <c r="PIP8" s="65"/>
      <c r="PIQ8" s="65"/>
      <c r="PIZ8" s="65"/>
      <c r="PJE8" s="220"/>
      <c r="PJF8" s="65"/>
      <c r="PJG8" s="65"/>
      <c r="PJP8" s="65"/>
      <c r="PJU8" s="220"/>
      <c r="PJV8" s="65"/>
      <c r="PJW8" s="65"/>
      <c r="PKF8" s="65"/>
      <c r="PKK8" s="220"/>
      <c r="PKL8" s="65"/>
      <c r="PKM8" s="65"/>
      <c r="PKV8" s="65"/>
      <c r="PLA8" s="220"/>
      <c r="PLB8" s="65"/>
      <c r="PLC8" s="65"/>
      <c r="PLL8" s="65"/>
      <c r="PLQ8" s="220"/>
      <c r="PLR8" s="65"/>
      <c r="PLS8" s="65"/>
      <c r="PMB8" s="65"/>
      <c r="PMG8" s="220"/>
      <c r="PMH8" s="65"/>
      <c r="PMI8" s="65"/>
      <c r="PMR8" s="65"/>
      <c r="PMW8" s="220"/>
      <c r="PMX8" s="65"/>
      <c r="PMY8" s="65"/>
      <c r="PNH8" s="65"/>
      <c r="PNM8" s="220"/>
      <c r="PNN8" s="65"/>
      <c r="PNO8" s="65"/>
      <c r="PNX8" s="65"/>
      <c r="POC8" s="220"/>
      <c r="POD8" s="65"/>
      <c r="POE8" s="65"/>
      <c r="PON8" s="65"/>
      <c r="POS8" s="220"/>
      <c r="POT8" s="65"/>
      <c r="POU8" s="65"/>
      <c r="PPD8" s="65"/>
      <c r="PPI8" s="220"/>
      <c r="PPJ8" s="65"/>
      <c r="PPK8" s="65"/>
      <c r="PPT8" s="65"/>
      <c r="PPY8" s="220"/>
      <c r="PPZ8" s="65"/>
      <c r="PQA8" s="65"/>
      <c r="PQJ8" s="65"/>
      <c r="PQO8" s="220"/>
      <c r="PQP8" s="65"/>
      <c r="PQQ8" s="65"/>
      <c r="PQZ8" s="65"/>
      <c r="PRE8" s="220"/>
      <c r="PRF8" s="65"/>
      <c r="PRG8" s="65"/>
      <c r="PRP8" s="65"/>
      <c r="PRU8" s="220"/>
      <c r="PRV8" s="65"/>
      <c r="PRW8" s="65"/>
      <c r="PSF8" s="65"/>
      <c r="PSK8" s="220"/>
      <c r="PSL8" s="65"/>
      <c r="PSM8" s="65"/>
      <c r="PSV8" s="65"/>
      <c r="PTA8" s="220"/>
      <c r="PTB8" s="65"/>
      <c r="PTC8" s="65"/>
      <c r="PTL8" s="65"/>
      <c r="PTQ8" s="220"/>
      <c r="PTR8" s="65"/>
      <c r="PTS8" s="65"/>
      <c r="PUB8" s="65"/>
      <c r="PUG8" s="220"/>
      <c r="PUH8" s="65"/>
      <c r="PUI8" s="65"/>
      <c r="PUR8" s="65"/>
      <c r="PUW8" s="220"/>
      <c r="PUX8" s="65"/>
      <c r="PUY8" s="65"/>
      <c r="PVH8" s="65"/>
      <c r="PVM8" s="220"/>
      <c r="PVN8" s="65"/>
      <c r="PVO8" s="65"/>
      <c r="PVX8" s="65"/>
      <c r="PWC8" s="220"/>
      <c r="PWD8" s="65"/>
      <c r="PWE8" s="65"/>
      <c r="PWN8" s="65"/>
      <c r="PWS8" s="220"/>
      <c r="PWT8" s="65"/>
      <c r="PWU8" s="65"/>
      <c r="PXD8" s="65"/>
      <c r="PXI8" s="220"/>
      <c r="PXJ8" s="65"/>
      <c r="PXK8" s="65"/>
      <c r="PXT8" s="65"/>
      <c r="PXY8" s="220"/>
      <c r="PXZ8" s="65"/>
      <c r="PYA8" s="65"/>
      <c r="PYJ8" s="65"/>
      <c r="PYO8" s="220"/>
      <c r="PYP8" s="65"/>
      <c r="PYQ8" s="65"/>
      <c r="PYZ8" s="65"/>
      <c r="PZE8" s="220"/>
      <c r="PZF8" s="65"/>
      <c r="PZG8" s="65"/>
      <c r="PZP8" s="65"/>
      <c r="PZU8" s="220"/>
      <c r="PZV8" s="65"/>
      <c r="PZW8" s="65"/>
      <c r="QAF8" s="65"/>
      <c r="QAK8" s="220"/>
      <c r="QAL8" s="65"/>
      <c r="QAM8" s="65"/>
      <c r="QAV8" s="65"/>
      <c r="QBA8" s="220"/>
      <c r="QBB8" s="65"/>
      <c r="QBC8" s="65"/>
      <c r="QBL8" s="65"/>
      <c r="QBQ8" s="220"/>
      <c r="QBR8" s="65"/>
      <c r="QBS8" s="65"/>
      <c r="QCB8" s="65"/>
      <c r="QCG8" s="220"/>
      <c r="QCH8" s="65"/>
      <c r="QCI8" s="65"/>
      <c r="QCR8" s="65"/>
      <c r="QCW8" s="220"/>
      <c r="QCX8" s="65"/>
      <c r="QCY8" s="65"/>
      <c r="QDH8" s="65"/>
      <c r="QDM8" s="220"/>
      <c r="QDN8" s="65"/>
      <c r="QDO8" s="65"/>
      <c r="QDX8" s="65"/>
      <c r="QEC8" s="220"/>
      <c r="QED8" s="65"/>
      <c r="QEE8" s="65"/>
      <c r="QEN8" s="65"/>
      <c r="QES8" s="220"/>
      <c r="QET8" s="65"/>
      <c r="QEU8" s="65"/>
      <c r="QFD8" s="65"/>
      <c r="QFI8" s="220"/>
      <c r="QFJ8" s="65"/>
      <c r="QFK8" s="65"/>
      <c r="QFT8" s="65"/>
      <c r="QFY8" s="220"/>
      <c r="QFZ8" s="65"/>
      <c r="QGA8" s="65"/>
      <c r="QGJ8" s="65"/>
      <c r="QGO8" s="220"/>
      <c r="QGP8" s="65"/>
      <c r="QGQ8" s="65"/>
      <c r="QGZ8" s="65"/>
      <c r="QHE8" s="220"/>
      <c r="QHF8" s="65"/>
      <c r="QHG8" s="65"/>
      <c r="QHP8" s="65"/>
      <c r="QHU8" s="220"/>
      <c r="QHV8" s="65"/>
      <c r="QHW8" s="65"/>
      <c r="QIF8" s="65"/>
      <c r="QIK8" s="220"/>
      <c r="QIL8" s="65"/>
      <c r="QIM8" s="65"/>
      <c r="QIV8" s="65"/>
      <c r="QJA8" s="220"/>
      <c r="QJB8" s="65"/>
      <c r="QJC8" s="65"/>
      <c r="QJL8" s="65"/>
      <c r="QJQ8" s="220"/>
      <c r="QJR8" s="65"/>
      <c r="QJS8" s="65"/>
      <c r="QKB8" s="65"/>
      <c r="QKG8" s="220"/>
      <c r="QKH8" s="65"/>
      <c r="QKI8" s="65"/>
      <c r="QKR8" s="65"/>
      <c r="QKW8" s="220"/>
      <c r="QKX8" s="65"/>
      <c r="QKY8" s="65"/>
      <c r="QLH8" s="65"/>
      <c r="QLM8" s="220"/>
      <c r="QLN8" s="65"/>
      <c r="QLO8" s="65"/>
      <c r="QLX8" s="65"/>
      <c r="QMC8" s="220"/>
      <c r="QMD8" s="65"/>
      <c r="QME8" s="65"/>
      <c r="QMN8" s="65"/>
      <c r="QMS8" s="220"/>
      <c r="QMT8" s="65"/>
      <c r="QMU8" s="65"/>
      <c r="QND8" s="65"/>
      <c r="QNI8" s="220"/>
      <c r="QNJ8" s="65"/>
      <c r="QNK8" s="65"/>
      <c r="QNT8" s="65"/>
      <c r="QNY8" s="220"/>
      <c r="QNZ8" s="65"/>
      <c r="QOA8" s="65"/>
      <c r="QOJ8" s="65"/>
      <c r="QOO8" s="220"/>
      <c r="QOP8" s="65"/>
      <c r="QOQ8" s="65"/>
      <c r="QOZ8" s="65"/>
      <c r="QPE8" s="220"/>
      <c r="QPF8" s="65"/>
      <c r="QPG8" s="65"/>
      <c r="QPP8" s="65"/>
      <c r="QPU8" s="220"/>
      <c r="QPV8" s="65"/>
      <c r="QPW8" s="65"/>
      <c r="QQF8" s="65"/>
      <c r="QQK8" s="220"/>
      <c r="QQL8" s="65"/>
      <c r="QQM8" s="65"/>
      <c r="QQV8" s="65"/>
      <c r="QRA8" s="220"/>
      <c r="QRB8" s="65"/>
      <c r="QRC8" s="65"/>
      <c r="QRL8" s="65"/>
      <c r="QRQ8" s="220"/>
      <c r="QRR8" s="65"/>
      <c r="QRS8" s="65"/>
      <c r="QSB8" s="65"/>
      <c r="QSG8" s="220"/>
      <c r="QSH8" s="65"/>
      <c r="QSI8" s="65"/>
      <c r="QSR8" s="65"/>
      <c r="QSW8" s="220"/>
      <c r="QSX8" s="65"/>
      <c r="QSY8" s="65"/>
      <c r="QTH8" s="65"/>
      <c r="QTM8" s="220"/>
      <c r="QTN8" s="65"/>
      <c r="QTO8" s="65"/>
      <c r="QTX8" s="65"/>
      <c r="QUC8" s="220"/>
      <c r="QUD8" s="65"/>
      <c r="QUE8" s="65"/>
      <c r="QUN8" s="65"/>
      <c r="QUS8" s="220"/>
      <c r="QUT8" s="65"/>
      <c r="QUU8" s="65"/>
      <c r="QVD8" s="65"/>
      <c r="QVI8" s="220"/>
      <c r="QVJ8" s="65"/>
      <c r="QVK8" s="65"/>
      <c r="QVT8" s="65"/>
      <c r="QVY8" s="220"/>
      <c r="QVZ8" s="65"/>
      <c r="QWA8" s="65"/>
      <c r="QWJ8" s="65"/>
      <c r="QWO8" s="220"/>
      <c r="QWP8" s="65"/>
      <c r="QWQ8" s="65"/>
      <c r="QWZ8" s="65"/>
      <c r="QXE8" s="220"/>
      <c r="QXF8" s="65"/>
      <c r="QXG8" s="65"/>
      <c r="QXP8" s="65"/>
      <c r="QXU8" s="220"/>
      <c r="QXV8" s="65"/>
      <c r="QXW8" s="65"/>
      <c r="QYF8" s="65"/>
      <c r="QYK8" s="220"/>
      <c r="QYL8" s="65"/>
      <c r="QYM8" s="65"/>
      <c r="QYV8" s="65"/>
      <c r="QZA8" s="220"/>
      <c r="QZB8" s="65"/>
      <c r="QZC8" s="65"/>
      <c r="QZL8" s="65"/>
      <c r="QZQ8" s="220"/>
      <c r="QZR8" s="65"/>
      <c r="QZS8" s="65"/>
      <c r="RAB8" s="65"/>
      <c r="RAG8" s="220"/>
      <c r="RAH8" s="65"/>
      <c r="RAI8" s="65"/>
      <c r="RAR8" s="65"/>
      <c r="RAW8" s="220"/>
      <c r="RAX8" s="65"/>
      <c r="RAY8" s="65"/>
      <c r="RBH8" s="65"/>
      <c r="RBM8" s="220"/>
      <c r="RBN8" s="65"/>
      <c r="RBO8" s="65"/>
      <c r="RBX8" s="65"/>
      <c r="RCC8" s="220"/>
      <c r="RCD8" s="65"/>
      <c r="RCE8" s="65"/>
      <c r="RCN8" s="65"/>
      <c r="RCS8" s="220"/>
      <c r="RCT8" s="65"/>
      <c r="RCU8" s="65"/>
      <c r="RDD8" s="65"/>
      <c r="RDI8" s="220"/>
      <c r="RDJ8" s="65"/>
      <c r="RDK8" s="65"/>
      <c r="RDT8" s="65"/>
      <c r="RDY8" s="220"/>
      <c r="RDZ8" s="65"/>
      <c r="REA8" s="65"/>
      <c r="REJ8" s="65"/>
      <c r="REO8" s="220"/>
      <c r="REP8" s="65"/>
      <c r="REQ8" s="65"/>
      <c r="REZ8" s="65"/>
      <c r="RFE8" s="220"/>
      <c r="RFF8" s="65"/>
      <c r="RFG8" s="65"/>
      <c r="RFP8" s="65"/>
      <c r="RFU8" s="220"/>
      <c r="RFV8" s="65"/>
      <c r="RFW8" s="65"/>
      <c r="RGF8" s="65"/>
      <c r="RGK8" s="220"/>
      <c r="RGL8" s="65"/>
      <c r="RGM8" s="65"/>
      <c r="RGV8" s="65"/>
      <c r="RHA8" s="220"/>
      <c r="RHB8" s="65"/>
      <c r="RHC8" s="65"/>
      <c r="RHL8" s="65"/>
      <c r="RHQ8" s="220"/>
      <c r="RHR8" s="65"/>
      <c r="RHS8" s="65"/>
      <c r="RIB8" s="65"/>
      <c r="RIG8" s="220"/>
      <c r="RIH8" s="65"/>
      <c r="RII8" s="65"/>
      <c r="RIR8" s="65"/>
      <c r="RIW8" s="220"/>
      <c r="RIX8" s="65"/>
      <c r="RIY8" s="65"/>
      <c r="RJH8" s="65"/>
      <c r="RJM8" s="220"/>
      <c r="RJN8" s="65"/>
      <c r="RJO8" s="65"/>
      <c r="RJX8" s="65"/>
      <c r="RKC8" s="220"/>
      <c r="RKD8" s="65"/>
      <c r="RKE8" s="65"/>
      <c r="RKN8" s="65"/>
      <c r="RKS8" s="220"/>
      <c r="RKT8" s="65"/>
      <c r="RKU8" s="65"/>
      <c r="RLD8" s="65"/>
      <c r="RLI8" s="220"/>
      <c r="RLJ8" s="65"/>
      <c r="RLK8" s="65"/>
      <c r="RLT8" s="65"/>
      <c r="RLY8" s="220"/>
      <c r="RLZ8" s="65"/>
      <c r="RMA8" s="65"/>
      <c r="RMJ8" s="65"/>
      <c r="RMO8" s="220"/>
      <c r="RMP8" s="65"/>
      <c r="RMQ8" s="65"/>
      <c r="RMZ8" s="65"/>
      <c r="RNE8" s="220"/>
      <c r="RNF8" s="65"/>
      <c r="RNG8" s="65"/>
      <c r="RNP8" s="65"/>
      <c r="RNU8" s="220"/>
      <c r="RNV8" s="65"/>
      <c r="RNW8" s="65"/>
      <c r="ROF8" s="65"/>
      <c r="ROK8" s="220"/>
      <c r="ROL8" s="65"/>
      <c r="ROM8" s="65"/>
      <c r="ROV8" s="65"/>
      <c r="RPA8" s="220"/>
      <c r="RPB8" s="65"/>
      <c r="RPC8" s="65"/>
      <c r="RPL8" s="65"/>
      <c r="RPQ8" s="220"/>
      <c r="RPR8" s="65"/>
      <c r="RPS8" s="65"/>
      <c r="RQB8" s="65"/>
      <c r="RQG8" s="220"/>
      <c r="RQH8" s="65"/>
      <c r="RQI8" s="65"/>
      <c r="RQR8" s="65"/>
      <c r="RQW8" s="220"/>
      <c r="RQX8" s="65"/>
      <c r="RQY8" s="65"/>
      <c r="RRH8" s="65"/>
      <c r="RRM8" s="220"/>
      <c r="RRN8" s="65"/>
      <c r="RRO8" s="65"/>
      <c r="RRX8" s="65"/>
      <c r="RSC8" s="220"/>
      <c r="RSD8" s="65"/>
      <c r="RSE8" s="65"/>
      <c r="RSN8" s="65"/>
      <c r="RSS8" s="220"/>
      <c r="RST8" s="65"/>
      <c r="RSU8" s="65"/>
      <c r="RTD8" s="65"/>
      <c r="RTI8" s="220"/>
      <c r="RTJ8" s="65"/>
      <c r="RTK8" s="65"/>
      <c r="RTT8" s="65"/>
      <c r="RTY8" s="220"/>
      <c r="RTZ8" s="65"/>
      <c r="RUA8" s="65"/>
      <c r="RUJ8" s="65"/>
      <c r="RUO8" s="220"/>
      <c r="RUP8" s="65"/>
      <c r="RUQ8" s="65"/>
      <c r="RUZ8" s="65"/>
      <c r="RVE8" s="220"/>
      <c r="RVF8" s="65"/>
      <c r="RVG8" s="65"/>
      <c r="RVP8" s="65"/>
      <c r="RVU8" s="220"/>
      <c r="RVV8" s="65"/>
      <c r="RVW8" s="65"/>
      <c r="RWF8" s="65"/>
      <c r="RWK8" s="220"/>
      <c r="RWL8" s="65"/>
      <c r="RWM8" s="65"/>
      <c r="RWV8" s="65"/>
      <c r="RXA8" s="220"/>
      <c r="RXB8" s="65"/>
      <c r="RXC8" s="65"/>
      <c r="RXL8" s="65"/>
      <c r="RXQ8" s="220"/>
      <c r="RXR8" s="65"/>
      <c r="RXS8" s="65"/>
      <c r="RYB8" s="65"/>
      <c r="RYG8" s="220"/>
      <c r="RYH8" s="65"/>
      <c r="RYI8" s="65"/>
      <c r="RYR8" s="65"/>
      <c r="RYW8" s="220"/>
      <c r="RYX8" s="65"/>
      <c r="RYY8" s="65"/>
      <c r="RZH8" s="65"/>
      <c r="RZM8" s="220"/>
      <c r="RZN8" s="65"/>
      <c r="RZO8" s="65"/>
      <c r="RZX8" s="65"/>
      <c r="SAC8" s="220"/>
      <c r="SAD8" s="65"/>
      <c r="SAE8" s="65"/>
      <c r="SAN8" s="65"/>
      <c r="SAS8" s="220"/>
      <c r="SAT8" s="65"/>
      <c r="SAU8" s="65"/>
      <c r="SBD8" s="65"/>
      <c r="SBI8" s="220"/>
      <c r="SBJ8" s="65"/>
      <c r="SBK8" s="65"/>
      <c r="SBT8" s="65"/>
      <c r="SBY8" s="220"/>
      <c r="SBZ8" s="65"/>
      <c r="SCA8" s="65"/>
      <c r="SCJ8" s="65"/>
      <c r="SCO8" s="220"/>
      <c r="SCP8" s="65"/>
      <c r="SCQ8" s="65"/>
      <c r="SCZ8" s="65"/>
      <c r="SDE8" s="220"/>
      <c r="SDF8" s="65"/>
      <c r="SDG8" s="65"/>
      <c r="SDP8" s="65"/>
      <c r="SDU8" s="220"/>
      <c r="SDV8" s="65"/>
      <c r="SDW8" s="65"/>
      <c r="SEF8" s="65"/>
      <c r="SEK8" s="220"/>
      <c r="SEL8" s="65"/>
      <c r="SEM8" s="65"/>
      <c r="SEV8" s="65"/>
      <c r="SFA8" s="220"/>
      <c r="SFB8" s="65"/>
      <c r="SFC8" s="65"/>
      <c r="SFL8" s="65"/>
      <c r="SFQ8" s="220"/>
      <c r="SFR8" s="65"/>
      <c r="SFS8" s="65"/>
      <c r="SGB8" s="65"/>
      <c r="SGG8" s="220"/>
      <c r="SGH8" s="65"/>
      <c r="SGI8" s="65"/>
      <c r="SGR8" s="65"/>
      <c r="SGW8" s="220"/>
      <c r="SGX8" s="65"/>
      <c r="SGY8" s="65"/>
      <c r="SHH8" s="65"/>
      <c r="SHM8" s="220"/>
      <c r="SHN8" s="65"/>
      <c r="SHO8" s="65"/>
      <c r="SHX8" s="65"/>
      <c r="SIC8" s="220"/>
      <c r="SID8" s="65"/>
      <c r="SIE8" s="65"/>
      <c r="SIN8" s="65"/>
      <c r="SIS8" s="220"/>
      <c r="SIT8" s="65"/>
      <c r="SIU8" s="65"/>
      <c r="SJD8" s="65"/>
      <c r="SJI8" s="220"/>
      <c r="SJJ8" s="65"/>
      <c r="SJK8" s="65"/>
      <c r="SJT8" s="65"/>
      <c r="SJY8" s="220"/>
      <c r="SJZ8" s="65"/>
      <c r="SKA8" s="65"/>
      <c r="SKJ8" s="65"/>
      <c r="SKO8" s="220"/>
      <c r="SKP8" s="65"/>
      <c r="SKQ8" s="65"/>
      <c r="SKZ8" s="65"/>
      <c r="SLE8" s="220"/>
      <c r="SLF8" s="65"/>
      <c r="SLG8" s="65"/>
      <c r="SLP8" s="65"/>
      <c r="SLU8" s="220"/>
      <c r="SLV8" s="65"/>
      <c r="SLW8" s="65"/>
      <c r="SMF8" s="65"/>
      <c r="SMK8" s="220"/>
      <c r="SML8" s="65"/>
      <c r="SMM8" s="65"/>
      <c r="SMV8" s="65"/>
      <c r="SNA8" s="220"/>
      <c r="SNB8" s="65"/>
      <c r="SNC8" s="65"/>
      <c r="SNL8" s="65"/>
      <c r="SNQ8" s="220"/>
      <c r="SNR8" s="65"/>
      <c r="SNS8" s="65"/>
      <c r="SOB8" s="65"/>
      <c r="SOG8" s="220"/>
      <c r="SOH8" s="65"/>
      <c r="SOI8" s="65"/>
      <c r="SOR8" s="65"/>
      <c r="SOW8" s="220"/>
      <c r="SOX8" s="65"/>
      <c r="SOY8" s="65"/>
      <c r="SPH8" s="65"/>
      <c r="SPM8" s="220"/>
      <c r="SPN8" s="65"/>
      <c r="SPO8" s="65"/>
      <c r="SPX8" s="65"/>
      <c r="SQC8" s="220"/>
      <c r="SQD8" s="65"/>
      <c r="SQE8" s="65"/>
      <c r="SQN8" s="65"/>
      <c r="SQS8" s="220"/>
      <c r="SQT8" s="65"/>
      <c r="SQU8" s="65"/>
      <c r="SRD8" s="65"/>
      <c r="SRI8" s="220"/>
      <c r="SRJ8" s="65"/>
      <c r="SRK8" s="65"/>
      <c r="SRT8" s="65"/>
      <c r="SRY8" s="220"/>
      <c r="SRZ8" s="65"/>
      <c r="SSA8" s="65"/>
      <c r="SSJ8" s="65"/>
      <c r="SSO8" s="220"/>
      <c r="SSP8" s="65"/>
      <c r="SSQ8" s="65"/>
      <c r="SSZ8" s="65"/>
      <c r="STE8" s="220"/>
      <c r="STF8" s="65"/>
      <c r="STG8" s="65"/>
      <c r="STP8" s="65"/>
      <c r="STU8" s="220"/>
      <c r="STV8" s="65"/>
      <c r="STW8" s="65"/>
      <c r="SUF8" s="65"/>
      <c r="SUK8" s="220"/>
      <c r="SUL8" s="65"/>
      <c r="SUM8" s="65"/>
      <c r="SUV8" s="65"/>
      <c r="SVA8" s="220"/>
      <c r="SVB8" s="65"/>
      <c r="SVC8" s="65"/>
      <c r="SVL8" s="65"/>
      <c r="SVQ8" s="220"/>
      <c r="SVR8" s="65"/>
      <c r="SVS8" s="65"/>
      <c r="SWB8" s="65"/>
      <c r="SWG8" s="220"/>
      <c r="SWH8" s="65"/>
      <c r="SWI8" s="65"/>
      <c r="SWR8" s="65"/>
      <c r="SWW8" s="220"/>
      <c r="SWX8" s="65"/>
      <c r="SWY8" s="65"/>
      <c r="SXH8" s="65"/>
      <c r="SXM8" s="220"/>
      <c r="SXN8" s="65"/>
      <c r="SXO8" s="65"/>
      <c r="SXX8" s="65"/>
      <c r="SYC8" s="220"/>
      <c r="SYD8" s="65"/>
      <c r="SYE8" s="65"/>
      <c r="SYN8" s="65"/>
      <c r="SYS8" s="220"/>
      <c r="SYT8" s="65"/>
      <c r="SYU8" s="65"/>
      <c r="SZD8" s="65"/>
      <c r="SZI8" s="220"/>
      <c r="SZJ8" s="65"/>
      <c r="SZK8" s="65"/>
      <c r="SZT8" s="65"/>
      <c r="SZY8" s="220"/>
      <c r="SZZ8" s="65"/>
      <c r="TAA8" s="65"/>
      <c r="TAJ8" s="65"/>
      <c r="TAO8" s="220"/>
      <c r="TAP8" s="65"/>
      <c r="TAQ8" s="65"/>
      <c r="TAZ8" s="65"/>
      <c r="TBE8" s="220"/>
      <c r="TBF8" s="65"/>
      <c r="TBG8" s="65"/>
      <c r="TBP8" s="65"/>
      <c r="TBU8" s="220"/>
      <c r="TBV8" s="65"/>
      <c r="TBW8" s="65"/>
      <c r="TCF8" s="65"/>
      <c r="TCK8" s="220"/>
      <c r="TCL8" s="65"/>
      <c r="TCM8" s="65"/>
      <c r="TCV8" s="65"/>
      <c r="TDA8" s="220"/>
      <c r="TDB8" s="65"/>
      <c r="TDC8" s="65"/>
      <c r="TDL8" s="65"/>
      <c r="TDQ8" s="220"/>
      <c r="TDR8" s="65"/>
      <c r="TDS8" s="65"/>
      <c r="TEB8" s="65"/>
      <c r="TEG8" s="220"/>
      <c r="TEH8" s="65"/>
      <c r="TEI8" s="65"/>
      <c r="TER8" s="65"/>
      <c r="TEW8" s="220"/>
      <c r="TEX8" s="65"/>
      <c r="TEY8" s="65"/>
      <c r="TFH8" s="65"/>
      <c r="TFM8" s="220"/>
      <c r="TFN8" s="65"/>
      <c r="TFO8" s="65"/>
      <c r="TFX8" s="65"/>
      <c r="TGC8" s="220"/>
      <c r="TGD8" s="65"/>
      <c r="TGE8" s="65"/>
      <c r="TGN8" s="65"/>
      <c r="TGS8" s="220"/>
      <c r="TGT8" s="65"/>
      <c r="TGU8" s="65"/>
      <c r="THD8" s="65"/>
      <c r="THI8" s="220"/>
      <c r="THJ8" s="65"/>
      <c r="THK8" s="65"/>
      <c r="THT8" s="65"/>
      <c r="THY8" s="220"/>
      <c r="THZ8" s="65"/>
      <c r="TIA8" s="65"/>
      <c r="TIJ8" s="65"/>
      <c r="TIO8" s="220"/>
      <c r="TIP8" s="65"/>
      <c r="TIQ8" s="65"/>
      <c r="TIZ8" s="65"/>
      <c r="TJE8" s="220"/>
      <c r="TJF8" s="65"/>
      <c r="TJG8" s="65"/>
      <c r="TJP8" s="65"/>
      <c r="TJU8" s="220"/>
      <c r="TJV8" s="65"/>
      <c r="TJW8" s="65"/>
      <c r="TKF8" s="65"/>
      <c r="TKK8" s="220"/>
      <c r="TKL8" s="65"/>
      <c r="TKM8" s="65"/>
      <c r="TKV8" s="65"/>
      <c r="TLA8" s="220"/>
      <c r="TLB8" s="65"/>
      <c r="TLC8" s="65"/>
      <c r="TLL8" s="65"/>
      <c r="TLQ8" s="220"/>
      <c r="TLR8" s="65"/>
      <c r="TLS8" s="65"/>
      <c r="TMB8" s="65"/>
      <c r="TMG8" s="220"/>
      <c r="TMH8" s="65"/>
      <c r="TMI8" s="65"/>
      <c r="TMR8" s="65"/>
      <c r="TMW8" s="220"/>
      <c r="TMX8" s="65"/>
      <c r="TMY8" s="65"/>
      <c r="TNH8" s="65"/>
      <c r="TNM8" s="220"/>
      <c r="TNN8" s="65"/>
      <c r="TNO8" s="65"/>
      <c r="TNX8" s="65"/>
      <c r="TOC8" s="220"/>
      <c r="TOD8" s="65"/>
      <c r="TOE8" s="65"/>
      <c r="TON8" s="65"/>
      <c r="TOS8" s="220"/>
      <c r="TOT8" s="65"/>
      <c r="TOU8" s="65"/>
      <c r="TPD8" s="65"/>
      <c r="TPI8" s="220"/>
      <c r="TPJ8" s="65"/>
      <c r="TPK8" s="65"/>
      <c r="TPT8" s="65"/>
      <c r="TPY8" s="220"/>
      <c r="TPZ8" s="65"/>
      <c r="TQA8" s="65"/>
      <c r="TQJ8" s="65"/>
      <c r="TQO8" s="220"/>
      <c r="TQP8" s="65"/>
      <c r="TQQ8" s="65"/>
      <c r="TQZ8" s="65"/>
      <c r="TRE8" s="220"/>
      <c r="TRF8" s="65"/>
      <c r="TRG8" s="65"/>
      <c r="TRP8" s="65"/>
      <c r="TRU8" s="220"/>
      <c r="TRV8" s="65"/>
      <c r="TRW8" s="65"/>
      <c r="TSF8" s="65"/>
      <c r="TSK8" s="220"/>
      <c r="TSL8" s="65"/>
      <c r="TSM8" s="65"/>
      <c r="TSV8" s="65"/>
      <c r="TTA8" s="220"/>
      <c r="TTB8" s="65"/>
      <c r="TTC8" s="65"/>
      <c r="TTL8" s="65"/>
      <c r="TTQ8" s="220"/>
      <c r="TTR8" s="65"/>
      <c r="TTS8" s="65"/>
      <c r="TUB8" s="65"/>
      <c r="TUG8" s="220"/>
      <c r="TUH8" s="65"/>
      <c r="TUI8" s="65"/>
      <c r="TUR8" s="65"/>
      <c r="TUW8" s="220"/>
      <c r="TUX8" s="65"/>
      <c r="TUY8" s="65"/>
      <c r="TVH8" s="65"/>
      <c r="TVM8" s="220"/>
      <c r="TVN8" s="65"/>
      <c r="TVO8" s="65"/>
      <c r="TVX8" s="65"/>
      <c r="TWC8" s="220"/>
      <c r="TWD8" s="65"/>
      <c r="TWE8" s="65"/>
      <c r="TWN8" s="65"/>
      <c r="TWS8" s="220"/>
      <c r="TWT8" s="65"/>
      <c r="TWU8" s="65"/>
      <c r="TXD8" s="65"/>
      <c r="TXI8" s="220"/>
      <c r="TXJ8" s="65"/>
      <c r="TXK8" s="65"/>
      <c r="TXT8" s="65"/>
      <c r="TXY8" s="220"/>
      <c r="TXZ8" s="65"/>
      <c r="TYA8" s="65"/>
      <c r="TYJ8" s="65"/>
      <c r="TYO8" s="220"/>
      <c r="TYP8" s="65"/>
      <c r="TYQ8" s="65"/>
      <c r="TYZ8" s="65"/>
      <c r="TZE8" s="220"/>
      <c r="TZF8" s="65"/>
      <c r="TZG8" s="65"/>
      <c r="TZP8" s="65"/>
      <c r="TZU8" s="220"/>
      <c r="TZV8" s="65"/>
      <c r="TZW8" s="65"/>
      <c r="UAF8" s="65"/>
      <c r="UAK8" s="220"/>
      <c r="UAL8" s="65"/>
      <c r="UAM8" s="65"/>
      <c r="UAV8" s="65"/>
      <c r="UBA8" s="220"/>
      <c r="UBB8" s="65"/>
      <c r="UBC8" s="65"/>
      <c r="UBL8" s="65"/>
      <c r="UBQ8" s="220"/>
      <c r="UBR8" s="65"/>
      <c r="UBS8" s="65"/>
      <c r="UCB8" s="65"/>
      <c r="UCG8" s="220"/>
      <c r="UCH8" s="65"/>
      <c r="UCI8" s="65"/>
      <c r="UCR8" s="65"/>
      <c r="UCW8" s="220"/>
      <c r="UCX8" s="65"/>
      <c r="UCY8" s="65"/>
      <c r="UDH8" s="65"/>
      <c r="UDM8" s="220"/>
      <c r="UDN8" s="65"/>
      <c r="UDO8" s="65"/>
      <c r="UDX8" s="65"/>
      <c r="UEC8" s="220"/>
      <c r="UED8" s="65"/>
      <c r="UEE8" s="65"/>
      <c r="UEN8" s="65"/>
      <c r="UES8" s="220"/>
      <c r="UET8" s="65"/>
      <c r="UEU8" s="65"/>
      <c r="UFD8" s="65"/>
      <c r="UFI8" s="220"/>
      <c r="UFJ8" s="65"/>
      <c r="UFK8" s="65"/>
      <c r="UFT8" s="65"/>
      <c r="UFY8" s="220"/>
      <c r="UFZ8" s="65"/>
      <c r="UGA8" s="65"/>
      <c r="UGJ8" s="65"/>
      <c r="UGO8" s="220"/>
      <c r="UGP8" s="65"/>
      <c r="UGQ8" s="65"/>
      <c r="UGZ8" s="65"/>
      <c r="UHE8" s="220"/>
      <c r="UHF8" s="65"/>
      <c r="UHG8" s="65"/>
      <c r="UHP8" s="65"/>
      <c r="UHU8" s="220"/>
      <c r="UHV8" s="65"/>
      <c r="UHW8" s="65"/>
      <c r="UIF8" s="65"/>
      <c r="UIK8" s="220"/>
      <c r="UIL8" s="65"/>
      <c r="UIM8" s="65"/>
      <c r="UIV8" s="65"/>
      <c r="UJA8" s="220"/>
      <c r="UJB8" s="65"/>
      <c r="UJC8" s="65"/>
      <c r="UJL8" s="65"/>
      <c r="UJQ8" s="220"/>
      <c r="UJR8" s="65"/>
      <c r="UJS8" s="65"/>
      <c r="UKB8" s="65"/>
      <c r="UKG8" s="220"/>
      <c r="UKH8" s="65"/>
      <c r="UKI8" s="65"/>
      <c r="UKR8" s="65"/>
      <c r="UKW8" s="220"/>
      <c r="UKX8" s="65"/>
      <c r="UKY8" s="65"/>
      <c r="ULH8" s="65"/>
      <c r="ULM8" s="220"/>
      <c r="ULN8" s="65"/>
      <c r="ULO8" s="65"/>
      <c r="ULX8" s="65"/>
      <c r="UMC8" s="220"/>
      <c r="UMD8" s="65"/>
      <c r="UME8" s="65"/>
      <c r="UMN8" s="65"/>
      <c r="UMS8" s="220"/>
      <c r="UMT8" s="65"/>
      <c r="UMU8" s="65"/>
      <c r="UND8" s="65"/>
      <c r="UNI8" s="220"/>
      <c r="UNJ8" s="65"/>
      <c r="UNK8" s="65"/>
      <c r="UNT8" s="65"/>
      <c r="UNY8" s="220"/>
      <c r="UNZ8" s="65"/>
      <c r="UOA8" s="65"/>
      <c r="UOJ8" s="65"/>
      <c r="UOO8" s="220"/>
      <c r="UOP8" s="65"/>
      <c r="UOQ8" s="65"/>
      <c r="UOZ8" s="65"/>
      <c r="UPE8" s="220"/>
      <c r="UPF8" s="65"/>
      <c r="UPG8" s="65"/>
      <c r="UPP8" s="65"/>
      <c r="UPU8" s="220"/>
      <c r="UPV8" s="65"/>
      <c r="UPW8" s="65"/>
      <c r="UQF8" s="65"/>
      <c r="UQK8" s="220"/>
      <c r="UQL8" s="65"/>
      <c r="UQM8" s="65"/>
      <c r="UQV8" s="65"/>
      <c r="URA8" s="220"/>
      <c r="URB8" s="65"/>
      <c r="URC8" s="65"/>
      <c r="URL8" s="65"/>
      <c r="URQ8" s="220"/>
      <c r="URR8" s="65"/>
      <c r="URS8" s="65"/>
      <c r="USB8" s="65"/>
      <c r="USG8" s="220"/>
      <c r="USH8" s="65"/>
      <c r="USI8" s="65"/>
      <c r="USR8" s="65"/>
      <c r="USW8" s="220"/>
      <c r="USX8" s="65"/>
      <c r="USY8" s="65"/>
      <c r="UTH8" s="65"/>
      <c r="UTM8" s="220"/>
      <c r="UTN8" s="65"/>
      <c r="UTO8" s="65"/>
      <c r="UTX8" s="65"/>
      <c r="UUC8" s="220"/>
      <c r="UUD8" s="65"/>
      <c r="UUE8" s="65"/>
      <c r="UUN8" s="65"/>
      <c r="UUS8" s="220"/>
      <c r="UUT8" s="65"/>
      <c r="UUU8" s="65"/>
      <c r="UVD8" s="65"/>
      <c r="UVI8" s="220"/>
      <c r="UVJ8" s="65"/>
      <c r="UVK8" s="65"/>
      <c r="UVT8" s="65"/>
      <c r="UVY8" s="220"/>
      <c r="UVZ8" s="65"/>
      <c r="UWA8" s="65"/>
      <c r="UWJ8" s="65"/>
      <c r="UWO8" s="220"/>
      <c r="UWP8" s="65"/>
      <c r="UWQ8" s="65"/>
      <c r="UWZ8" s="65"/>
      <c r="UXE8" s="220"/>
      <c r="UXF8" s="65"/>
      <c r="UXG8" s="65"/>
      <c r="UXP8" s="65"/>
      <c r="UXU8" s="220"/>
      <c r="UXV8" s="65"/>
      <c r="UXW8" s="65"/>
      <c r="UYF8" s="65"/>
      <c r="UYK8" s="220"/>
      <c r="UYL8" s="65"/>
      <c r="UYM8" s="65"/>
      <c r="UYV8" s="65"/>
      <c r="UZA8" s="220"/>
      <c r="UZB8" s="65"/>
      <c r="UZC8" s="65"/>
      <c r="UZL8" s="65"/>
      <c r="UZQ8" s="220"/>
      <c r="UZR8" s="65"/>
      <c r="UZS8" s="65"/>
      <c r="VAB8" s="65"/>
      <c r="VAG8" s="220"/>
      <c r="VAH8" s="65"/>
      <c r="VAI8" s="65"/>
      <c r="VAR8" s="65"/>
      <c r="VAW8" s="220"/>
      <c r="VAX8" s="65"/>
      <c r="VAY8" s="65"/>
      <c r="VBH8" s="65"/>
      <c r="VBM8" s="220"/>
      <c r="VBN8" s="65"/>
      <c r="VBO8" s="65"/>
      <c r="VBX8" s="65"/>
      <c r="VCC8" s="220"/>
      <c r="VCD8" s="65"/>
      <c r="VCE8" s="65"/>
      <c r="VCN8" s="65"/>
      <c r="VCS8" s="220"/>
      <c r="VCT8" s="65"/>
      <c r="VCU8" s="65"/>
      <c r="VDD8" s="65"/>
      <c r="VDI8" s="220"/>
      <c r="VDJ8" s="65"/>
      <c r="VDK8" s="65"/>
      <c r="VDT8" s="65"/>
      <c r="VDY8" s="220"/>
      <c r="VDZ8" s="65"/>
      <c r="VEA8" s="65"/>
      <c r="VEJ8" s="65"/>
      <c r="VEO8" s="220"/>
      <c r="VEP8" s="65"/>
      <c r="VEQ8" s="65"/>
      <c r="VEZ8" s="65"/>
      <c r="VFE8" s="220"/>
      <c r="VFF8" s="65"/>
      <c r="VFG8" s="65"/>
      <c r="VFP8" s="65"/>
      <c r="VFU8" s="220"/>
      <c r="VFV8" s="65"/>
      <c r="VFW8" s="65"/>
      <c r="VGF8" s="65"/>
      <c r="VGK8" s="220"/>
      <c r="VGL8" s="65"/>
      <c r="VGM8" s="65"/>
      <c r="VGV8" s="65"/>
      <c r="VHA8" s="220"/>
      <c r="VHB8" s="65"/>
      <c r="VHC8" s="65"/>
      <c r="VHL8" s="65"/>
      <c r="VHQ8" s="220"/>
      <c r="VHR8" s="65"/>
      <c r="VHS8" s="65"/>
      <c r="VIB8" s="65"/>
      <c r="VIG8" s="220"/>
      <c r="VIH8" s="65"/>
      <c r="VII8" s="65"/>
      <c r="VIR8" s="65"/>
      <c r="VIW8" s="220"/>
      <c r="VIX8" s="65"/>
      <c r="VIY8" s="65"/>
      <c r="VJH8" s="65"/>
      <c r="VJM8" s="220"/>
      <c r="VJN8" s="65"/>
      <c r="VJO8" s="65"/>
      <c r="VJX8" s="65"/>
      <c r="VKC8" s="220"/>
      <c r="VKD8" s="65"/>
      <c r="VKE8" s="65"/>
      <c r="VKN8" s="65"/>
      <c r="VKS8" s="220"/>
      <c r="VKT8" s="65"/>
      <c r="VKU8" s="65"/>
      <c r="VLD8" s="65"/>
      <c r="VLI8" s="220"/>
      <c r="VLJ8" s="65"/>
      <c r="VLK8" s="65"/>
      <c r="VLT8" s="65"/>
      <c r="VLY8" s="220"/>
      <c r="VLZ8" s="65"/>
      <c r="VMA8" s="65"/>
      <c r="VMJ8" s="65"/>
      <c r="VMO8" s="220"/>
      <c r="VMP8" s="65"/>
      <c r="VMQ8" s="65"/>
      <c r="VMZ8" s="65"/>
      <c r="VNE8" s="220"/>
      <c r="VNF8" s="65"/>
      <c r="VNG8" s="65"/>
      <c r="VNP8" s="65"/>
      <c r="VNU8" s="220"/>
      <c r="VNV8" s="65"/>
      <c r="VNW8" s="65"/>
      <c r="VOF8" s="65"/>
      <c r="VOK8" s="220"/>
      <c r="VOL8" s="65"/>
      <c r="VOM8" s="65"/>
      <c r="VOV8" s="65"/>
      <c r="VPA8" s="220"/>
      <c r="VPB8" s="65"/>
      <c r="VPC8" s="65"/>
      <c r="VPL8" s="65"/>
      <c r="VPQ8" s="220"/>
      <c r="VPR8" s="65"/>
      <c r="VPS8" s="65"/>
      <c r="VQB8" s="65"/>
      <c r="VQG8" s="220"/>
      <c r="VQH8" s="65"/>
      <c r="VQI8" s="65"/>
      <c r="VQR8" s="65"/>
      <c r="VQW8" s="220"/>
      <c r="VQX8" s="65"/>
      <c r="VQY8" s="65"/>
      <c r="VRH8" s="65"/>
      <c r="VRM8" s="220"/>
      <c r="VRN8" s="65"/>
      <c r="VRO8" s="65"/>
      <c r="VRX8" s="65"/>
      <c r="VSC8" s="220"/>
      <c r="VSD8" s="65"/>
      <c r="VSE8" s="65"/>
      <c r="VSN8" s="65"/>
      <c r="VSS8" s="220"/>
      <c r="VST8" s="65"/>
      <c r="VSU8" s="65"/>
      <c r="VTD8" s="65"/>
      <c r="VTI8" s="220"/>
      <c r="VTJ8" s="65"/>
      <c r="VTK8" s="65"/>
      <c r="VTT8" s="65"/>
      <c r="VTY8" s="220"/>
      <c r="VTZ8" s="65"/>
      <c r="VUA8" s="65"/>
      <c r="VUJ8" s="65"/>
      <c r="VUO8" s="220"/>
      <c r="VUP8" s="65"/>
      <c r="VUQ8" s="65"/>
      <c r="VUZ8" s="65"/>
      <c r="VVE8" s="220"/>
      <c r="VVF8" s="65"/>
      <c r="VVG8" s="65"/>
      <c r="VVP8" s="65"/>
      <c r="VVU8" s="220"/>
      <c r="VVV8" s="65"/>
      <c r="VVW8" s="65"/>
      <c r="VWF8" s="65"/>
      <c r="VWK8" s="220"/>
      <c r="VWL8" s="65"/>
      <c r="VWM8" s="65"/>
      <c r="VWV8" s="65"/>
      <c r="VXA8" s="220"/>
      <c r="VXB8" s="65"/>
      <c r="VXC8" s="65"/>
      <c r="VXL8" s="65"/>
      <c r="VXQ8" s="220"/>
      <c r="VXR8" s="65"/>
      <c r="VXS8" s="65"/>
      <c r="VYB8" s="65"/>
      <c r="VYG8" s="220"/>
      <c r="VYH8" s="65"/>
      <c r="VYI8" s="65"/>
      <c r="VYR8" s="65"/>
      <c r="VYW8" s="220"/>
      <c r="VYX8" s="65"/>
      <c r="VYY8" s="65"/>
      <c r="VZH8" s="65"/>
      <c r="VZM8" s="220"/>
      <c r="VZN8" s="65"/>
      <c r="VZO8" s="65"/>
      <c r="VZX8" s="65"/>
      <c r="WAC8" s="220"/>
      <c r="WAD8" s="65"/>
      <c r="WAE8" s="65"/>
      <c r="WAN8" s="65"/>
      <c r="WAS8" s="220"/>
      <c r="WAT8" s="65"/>
      <c r="WAU8" s="65"/>
      <c r="WBD8" s="65"/>
      <c r="WBI8" s="220"/>
      <c r="WBJ8" s="65"/>
      <c r="WBK8" s="65"/>
      <c r="WBT8" s="65"/>
      <c r="WBY8" s="220"/>
      <c r="WBZ8" s="65"/>
      <c r="WCA8" s="65"/>
      <c r="WCJ8" s="65"/>
      <c r="WCO8" s="220"/>
      <c r="WCP8" s="65"/>
      <c r="WCQ8" s="65"/>
      <c r="WCZ8" s="65"/>
      <c r="WDE8" s="220"/>
      <c r="WDF8" s="65"/>
      <c r="WDG8" s="65"/>
      <c r="WDP8" s="65"/>
      <c r="WDU8" s="220"/>
      <c r="WDV8" s="65"/>
      <c r="WDW8" s="65"/>
      <c r="WEF8" s="65"/>
      <c r="WEK8" s="220"/>
      <c r="WEL8" s="65"/>
      <c r="WEM8" s="65"/>
      <c r="WEV8" s="65"/>
      <c r="WFA8" s="220"/>
      <c r="WFB8" s="65"/>
      <c r="WFC8" s="65"/>
      <c r="WFL8" s="65"/>
      <c r="WFQ8" s="220"/>
      <c r="WFR8" s="65"/>
      <c r="WFS8" s="65"/>
      <c r="WGB8" s="65"/>
      <c r="WGG8" s="220"/>
      <c r="WGH8" s="65"/>
      <c r="WGI8" s="65"/>
      <c r="WGR8" s="65"/>
      <c r="WGW8" s="220"/>
      <c r="WGX8" s="65"/>
      <c r="WGY8" s="65"/>
      <c r="WHH8" s="65"/>
      <c r="WHM8" s="220"/>
      <c r="WHN8" s="65"/>
      <c r="WHO8" s="65"/>
      <c r="WHX8" s="65"/>
      <c r="WIC8" s="220"/>
      <c r="WID8" s="65"/>
      <c r="WIE8" s="65"/>
      <c r="WIN8" s="65"/>
      <c r="WIS8" s="220"/>
      <c r="WIT8" s="65"/>
      <c r="WIU8" s="65"/>
      <c r="WJD8" s="65"/>
      <c r="WJI8" s="220"/>
      <c r="WJJ8" s="65"/>
      <c r="WJK8" s="65"/>
      <c r="WJT8" s="65"/>
      <c r="WJY8" s="220"/>
      <c r="WJZ8" s="65"/>
      <c r="WKA8" s="65"/>
      <c r="WKJ8" s="65"/>
      <c r="WKO8" s="220"/>
      <c r="WKP8" s="65"/>
      <c r="WKQ8" s="65"/>
      <c r="WKZ8" s="65"/>
      <c r="WLE8" s="220"/>
      <c r="WLF8" s="65"/>
      <c r="WLG8" s="65"/>
      <c r="WLP8" s="65"/>
      <c r="WLU8" s="220"/>
      <c r="WLV8" s="65"/>
      <c r="WLW8" s="65"/>
      <c r="WMF8" s="65"/>
      <c r="WMK8" s="220"/>
      <c r="WML8" s="65"/>
      <c r="WMM8" s="65"/>
      <c r="WMV8" s="65"/>
      <c r="WNA8" s="220"/>
      <c r="WNB8" s="65"/>
      <c r="WNC8" s="65"/>
      <c r="WNL8" s="65"/>
      <c r="WNQ8" s="220"/>
      <c r="WNR8" s="65"/>
      <c r="WNS8" s="65"/>
      <c r="WOB8" s="65"/>
      <c r="WOG8" s="220"/>
      <c r="WOH8" s="65"/>
      <c r="WOI8" s="65"/>
      <c r="WOR8" s="65"/>
      <c r="WOW8" s="220"/>
      <c r="WOX8" s="65"/>
      <c r="WOY8" s="65"/>
      <c r="WPH8" s="65"/>
      <c r="WPM8" s="220"/>
      <c r="WPN8" s="65"/>
      <c r="WPO8" s="65"/>
      <c r="WPX8" s="65"/>
      <c r="WQC8" s="220"/>
      <c r="WQD8" s="65"/>
      <c r="WQE8" s="65"/>
      <c r="WQN8" s="65"/>
      <c r="WQS8" s="220"/>
      <c r="WQT8" s="65"/>
      <c r="WQU8" s="65"/>
      <c r="WRD8" s="65"/>
      <c r="WRI8" s="220"/>
      <c r="WRJ8" s="65"/>
      <c r="WRK8" s="65"/>
      <c r="WRT8" s="65"/>
      <c r="WRY8" s="220"/>
      <c r="WRZ8" s="65"/>
      <c r="WSA8" s="65"/>
      <c r="WSJ8" s="65"/>
      <c r="WSO8" s="220"/>
      <c r="WSP8" s="65"/>
      <c r="WSQ8" s="65"/>
      <c r="WSZ8" s="65"/>
      <c r="WTE8" s="220"/>
      <c r="WTF8" s="65"/>
      <c r="WTG8" s="65"/>
      <c r="WTP8" s="65"/>
      <c r="WTU8" s="220"/>
      <c r="WTV8" s="65"/>
      <c r="WTW8" s="65"/>
      <c r="WUF8" s="65"/>
      <c r="WUK8" s="220"/>
      <c r="WUL8" s="65"/>
      <c r="WUM8" s="65"/>
      <c r="WUV8" s="65"/>
      <c r="WVA8" s="220"/>
      <c r="WVB8" s="65"/>
      <c r="WVC8" s="65"/>
      <c r="WVL8" s="65"/>
      <c r="WVQ8" s="220"/>
      <c r="WVR8" s="65"/>
      <c r="WVS8" s="65"/>
      <c r="WWB8" s="65"/>
      <c r="WWG8" s="220"/>
      <c r="WWH8" s="65"/>
      <c r="WWI8" s="65"/>
      <c r="WWR8" s="65"/>
      <c r="WWW8" s="220"/>
      <c r="WWX8" s="65"/>
      <c r="WWY8" s="65"/>
      <c r="WXH8" s="65"/>
      <c r="WXM8" s="220"/>
      <c r="WXN8" s="65"/>
      <c r="WXO8" s="65"/>
      <c r="WXX8" s="65"/>
      <c r="WYC8" s="220"/>
      <c r="WYD8" s="65"/>
      <c r="WYE8" s="65"/>
      <c r="WYN8" s="65"/>
      <c r="WYS8" s="220"/>
      <c r="WYT8" s="65"/>
      <c r="WYU8" s="65"/>
      <c r="WZD8" s="65"/>
      <c r="WZI8" s="220"/>
      <c r="WZJ8" s="65"/>
      <c r="WZK8" s="65"/>
      <c r="WZT8" s="65"/>
      <c r="WZY8" s="220"/>
      <c r="WZZ8" s="65"/>
      <c r="XAA8" s="65"/>
      <c r="XAJ8" s="65"/>
      <c r="XAO8" s="220"/>
      <c r="XAP8" s="65"/>
      <c r="XAQ8" s="65"/>
      <c r="XAZ8" s="65"/>
      <c r="XBE8" s="220"/>
      <c r="XBF8" s="65"/>
      <c r="XBG8" s="65"/>
      <c r="XBP8" s="65"/>
      <c r="XBU8" s="220"/>
      <c r="XBV8" s="65"/>
      <c r="XBW8" s="65"/>
      <c r="XCF8" s="65"/>
      <c r="XCK8" s="220"/>
      <c r="XCL8" s="65"/>
      <c r="XCM8" s="65"/>
      <c r="XCV8" s="65"/>
      <c r="XDA8" s="220"/>
      <c r="XDB8" s="65"/>
      <c r="XDC8" s="65"/>
      <c r="XDL8" s="65"/>
      <c r="XDQ8" s="220"/>
      <c r="XDR8" s="65"/>
      <c r="XDS8" s="65"/>
      <c r="XEB8" s="65"/>
      <c r="XEG8" s="220"/>
      <c r="XEH8" s="65"/>
      <c r="XEI8" s="65"/>
      <c r="XER8" s="65"/>
    </row>
    <row r="9" spans="1:1019 1028:2043 2052:3067 3076:4091 4100:5115 5124:6139 6148:7163 7172:8187 8196:9211 9220:10235 10244:11259 11268:12283 12292:13307 13316:14331 14340:15355 15364:16372" ht="30.75" customHeight="1" x14ac:dyDescent="0.2">
      <c r="A9" s="220"/>
      <c r="B9" s="222" t="s">
        <v>249</v>
      </c>
      <c r="C9" s="222" t="s">
        <v>68</v>
      </c>
      <c r="D9" s="66" t="s">
        <v>253</v>
      </c>
      <c r="E9" s="66" t="s">
        <v>125</v>
      </c>
      <c r="F9" s="66" t="s">
        <v>43</v>
      </c>
      <c r="G9" s="66" t="s">
        <v>129</v>
      </c>
      <c r="H9" s="66" t="s">
        <v>44</v>
      </c>
      <c r="I9" s="64"/>
      <c r="J9" s="64"/>
      <c r="K9" s="67"/>
      <c r="T9" s="65"/>
      <c r="Y9" s="220"/>
      <c r="Z9" s="65"/>
      <c r="AA9" s="65"/>
      <c r="AJ9" s="65"/>
      <c r="AO9" s="220"/>
      <c r="AP9" s="65"/>
      <c r="AQ9" s="65"/>
      <c r="AZ9" s="65"/>
      <c r="BE9" s="220"/>
      <c r="BF9" s="65"/>
      <c r="BG9" s="65"/>
      <c r="BP9" s="65"/>
      <c r="BU9" s="220"/>
      <c r="BV9" s="65"/>
      <c r="BW9" s="65"/>
      <c r="CF9" s="65"/>
      <c r="CK9" s="220"/>
      <c r="CL9" s="65"/>
      <c r="CM9" s="65"/>
      <c r="CV9" s="65"/>
      <c r="DA9" s="220"/>
      <c r="DB9" s="65"/>
      <c r="DC9" s="65"/>
      <c r="DL9" s="65"/>
      <c r="DQ9" s="220"/>
      <c r="DR9" s="65"/>
      <c r="DS9" s="65"/>
      <c r="EB9" s="65"/>
      <c r="EG9" s="220"/>
      <c r="EH9" s="65"/>
      <c r="EI9" s="65"/>
      <c r="ER9" s="65"/>
      <c r="EW9" s="220"/>
      <c r="EX9" s="65"/>
      <c r="EY9" s="65"/>
      <c r="FH9" s="65"/>
      <c r="FM9" s="220"/>
      <c r="FN9" s="65"/>
      <c r="FO9" s="65"/>
      <c r="FX9" s="65"/>
      <c r="GC9" s="220"/>
      <c r="GD9" s="65"/>
      <c r="GE9" s="65"/>
      <c r="GN9" s="65"/>
      <c r="GS9" s="220"/>
      <c r="GT9" s="65"/>
      <c r="GU9" s="65"/>
      <c r="HD9" s="65"/>
      <c r="HI9" s="220"/>
      <c r="HJ9" s="65"/>
      <c r="HK9" s="65"/>
      <c r="HT9" s="65"/>
      <c r="HY9" s="220"/>
      <c r="HZ9" s="65"/>
      <c r="IA9" s="65"/>
      <c r="IJ9" s="65"/>
      <c r="IO9" s="220"/>
      <c r="IP9" s="65"/>
      <c r="IQ9" s="65"/>
      <c r="IZ9" s="65"/>
      <c r="JE9" s="220"/>
      <c r="JF9" s="65"/>
      <c r="JG9" s="65"/>
      <c r="JP9" s="65"/>
      <c r="JU9" s="220"/>
      <c r="JV9" s="65"/>
      <c r="JW9" s="65"/>
      <c r="KF9" s="65"/>
      <c r="KK9" s="220"/>
      <c r="KL9" s="65"/>
      <c r="KM9" s="65"/>
      <c r="KV9" s="65"/>
      <c r="LA9" s="220"/>
      <c r="LB9" s="65"/>
      <c r="LC9" s="65"/>
      <c r="LL9" s="65"/>
      <c r="LQ9" s="220"/>
      <c r="LR9" s="65"/>
      <c r="LS9" s="65"/>
      <c r="MB9" s="65"/>
      <c r="MG9" s="220"/>
      <c r="MH9" s="65"/>
      <c r="MI9" s="65"/>
      <c r="MR9" s="65"/>
      <c r="MW9" s="220"/>
      <c r="MX9" s="65"/>
      <c r="MY9" s="65"/>
      <c r="NH9" s="65"/>
      <c r="NM9" s="220"/>
      <c r="NN9" s="65"/>
      <c r="NO9" s="65"/>
      <c r="NX9" s="65"/>
      <c r="OC9" s="220"/>
      <c r="OD9" s="65"/>
      <c r="OE9" s="65"/>
      <c r="ON9" s="65"/>
      <c r="OS9" s="220"/>
      <c r="OT9" s="65"/>
      <c r="OU9" s="65"/>
      <c r="PD9" s="65"/>
      <c r="PI9" s="220"/>
      <c r="PJ9" s="65"/>
      <c r="PK9" s="65"/>
      <c r="PT9" s="65"/>
      <c r="PY9" s="220"/>
      <c r="PZ9" s="65"/>
      <c r="QA9" s="65"/>
      <c r="QJ9" s="65"/>
      <c r="QO9" s="220"/>
      <c r="QP9" s="65"/>
      <c r="QQ9" s="65"/>
      <c r="QZ9" s="65"/>
      <c r="RE9" s="220"/>
      <c r="RF9" s="65"/>
      <c r="RG9" s="65"/>
      <c r="RP9" s="65"/>
      <c r="RU9" s="220"/>
      <c r="RV9" s="65"/>
      <c r="RW9" s="65"/>
      <c r="SF9" s="65"/>
      <c r="SK9" s="220"/>
      <c r="SL9" s="65"/>
      <c r="SM9" s="65"/>
      <c r="SV9" s="65"/>
      <c r="TA9" s="220"/>
      <c r="TB9" s="65"/>
      <c r="TC9" s="65"/>
      <c r="TL9" s="65"/>
      <c r="TQ9" s="220"/>
      <c r="TR9" s="65"/>
      <c r="TS9" s="65"/>
      <c r="UB9" s="65"/>
      <c r="UG9" s="220"/>
      <c r="UH9" s="65"/>
      <c r="UI9" s="65"/>
      <c r="UR9" s="65"/>
      <c r="UW9" s="220"/>
      <c r="UX9" s="65"/>
      <c r="UY9" s="65"/>
      <c r="VH9" s="65"/>
      <c r="VM9" s="220"/>
      <c r="VN9" s="65"/>
      <c r="VO9" s="65"/>
      <c r="VX9" s="65"/>
      <c r="WC9" s="220"/>
      <c r="WD9" s="65"/>
      <c r="WE9" s="65"/>
      <c r="WN9" s="65"/>
      <c r="WS9" s="220"/>
      <c r="WT9" s="65"/>
      <c r="WU9" s="65"/>
      <c r="XD9" s="65"/>
      <c r="XI9" s="220"/>
      <c r="XJ9" s="65"/>
      <c r="XK9" s="65"/>
      <c r="XT9" s="65"/>
      <c r="XY9" s="220"/>
      <c r="XZ9" s="65"/>
      <c r="YA9" s="65"/>
      <c r="YJ9" s="65"/>
      <c r="YO9" s="220"/>
      <c r="YP9" s="65"/>
      <c r="YQ9" s="65"/>
      <c r="YZ9" s="65"/>
      <c r="ZE9" s="220"/>
      <c r="ZF9" s="65"/>
      <c r="ZG9" s="65"/>
      <c r="ZP9" s="65"/>
      <c r="ZU9" s="220"/>
      <c r="ZV9" s="65"/>
      <c r="ZW9" s="65"/>
      <c r="AAF9" s="65"/>
      <c r="AAK9" s="220"/>
      <c r="AAL9" s="65"/>
      <c r="AAM9" s="65"/>
      <c r="AAV9" s="65"/>
      <c r="ABA9" s="220"/>
      <c r="ABB9" s="65"/>
      <c r="ABC9" s="65"/>
      <c r="ABL9" s="65"/>
      <c r="ABQ9" s="220"/>
      <c r="ABR9" s="65"/>
      <c r="ABS9" s="65"/>
      <c r="ACB9" s="65"/>
      <c r="ACG9" s="220"/>
      <c r="ACH9" s="65"/>
      <c r="ACI9" s="65"/>
      <c r="ACR9" s="65"/>
      <c r="ACW9" s="220"/>
      <c r="ACX9" s="65"/>
      <c r="ACY9" s="65"/>
      <c r="ADH9" s="65"/>
      <c r="ADM9" s="220"/>
      <c r="ADN9" s="65"/>
      <c r="ADO9" s="65"/>
      <c r="ADX9" s="65"/>
      <c r="AEC9" s="220"/>
      <c r="AED9" s="65"/>
      <c r="AEE9" s="65"/>
      <c r="AEN9" s="65"/>
      <c r="AES9" s="220"/>
      <c r="AET9" s="65"/>
      <c r="AEU9" s="65"/>
      <c r="AFD9" s="65"/>
      <c r="AFI9" s="220"/>
      <c r="AFJ9" s="65"/>
      <c r="AFK9" s="65"/>
      <c r="AFT9" s="65"/>
      <c r="AFY9" s="220"/>
      <c r="AFZ9" s="65"/>
      <c r="AGA9" s="65"/>
      <c r="AGJ9" s="65"/>
      <c r="AGO9" s="220"/>
      <c r="AGP9" s="65"/>
      <c r="AGQ9" s="65"/>
      <c r="AGZ9" s="65"/>
      <c r="AHE9" s="220"/>
      <c r="AHF9" s="65"/>
      <c r="AHG9" s="65"/>
      <c r="AHP9" s="65"/>
      <c r="AHU9" s="220"/>
      <c r="AHV9" s="65"/>
      <c r="AHW9" s="65"/>
      <c r="AIF9" s="65"/>
      <c r="AIK9" s="220"/>
      <c r="AIL9" s="65"/>
      <c r="AIM9" s="65"/>
      <c r="AIV9" s="65"/>
      <c r="AJA9" s="220"/>
      <c r="AJB9" s="65"/>
      <c r="AJC9" s="65"/>
      <c r="AJL9" s="65"/>
      <c r="AJQ9" s="220"/>
      <c r="AJR9" s="65"/>
      <c r="AJS9" s="65"/>
      <c r="AKB9" s="65"/>
      <c r="AKG9" s="220"/>
      <c r="AKH9" s="65"/>
      <c r="AKI9" s="65"/>
      <c r="AKR9" s="65"/>
      <c r="AKW9" s="220"/>
      <c r="AKX9" s="65"/>
      <c r="AKY9" s="65"/>
      <c r="ALH9" s="65"/>
      <c r="ALM9" s="220"/>
      <c r="ALN9" s="65"/>
      <c r="ALO9" s="65"/>
      <c r="ALX9" s="65"/>
      <c r="AMC9" s="220"/>
      <c r="AMD9" s="65"/>
      <c r="AME9" s="65"/>
      <c r="AMN9" s="65"/>
      <c r="AMS9" s="220"/>
      <c r="AMT9" s="65"/>
      <c r="AMU9" s="65"/>
      <c r="AND9" s="65"/>
      <c r="ANI9" s="220"/>
      <c r="ANJ9" s="65"/>
      <c r="ANK9" s="65"/>
      <c r="ANT9" s="65"/>
      <c r="ANY9" s="220"/>
      <c r="ANZ9" s="65"/>
      <c r="AOA9" s="65"/>
      <c r="AOJ9" s="65"/>
      <c r="AOO9" s="220"/>
      <c r="AOP9" s="65"/>
      <c r="AOQ9" s="65"/>
      <c r="AOZ9" s="65"/>
      <c r="APE9" s="220"/>
      <c r="APF9" s="65"/>
      <c r="APG9" s="65"/>
      <c r="APP9" s="65"/>
      <c r="APU9" s="220"/>
      <c r="APV9" s="65"/>
      <c r="APW9" s="65"/>
      <c r="AQF9" s="65"/>
      <c r="AQK9" s="220"/>
      <c r="AQL9" s="65"/>
      <c r="AQM9" s="65"/>
      <c r="AQV9" s="65"/>
      <c r="ARA9" s="220"/>
      <c r="ARB9" s="65"/>
      <c r="ARC9" s="65"/>
      <c r="ARL9" s="65"/>
      <c r="ARQ9" s="220"/>
      <c r="ARR9" s="65"/>
      <c r="ARS9" s="65"/>
      <c r="ASB9" s="65"/>
      <c r="ASG9" s="220"/>
      <c r="ASH9" s="65"/>
      <c r="ASI9" s="65"/>
      <c r="ASR9" s="65"/>
      <c r="ASW9" s="220"/>
      <c r="ASX9" s="65"/>
      <c r="ASY9" s="65"/>
      <c r="ATH9" s="65"/>
      <c r="ATM9" s="220"/>
      <c r="ATN9" s="65"/>
      <c r="ATO9" s="65"/>
      <c r="ATX9" s="65"/>
      <c r="AUC9" s="220"/>
      <c r="AUD9" s="65"/>
      <c r="AUE9" s="65"/>
      <c r="AUN9" s="65"/>
      <c r="AUS9" s="220"/>
      <c r="AUT9" s="65"/>
      <c r="AUU9" s="65"/>
      <c r="AVD9" s="65"/>
      <c r="AVI9" s="220"/>
      <c r="AVJ9" s="65"/>
      <c r="AVK9" s="65"/>
      <c r="AVT9" s="65"/>
      <c r="AVY9" s="220"/>
      <c r="AVZ9" s="65"/>
      <c r="AWA9" s="65"/>
      <c r="AWJ9" s="65"/>
      <c r="AWO9" s="220"/>
      <c r="AWP9" s="65"/>
      <c r="AWQ9" s="65"/>
      <c r="AWZ9" s="65"/>
      <c r="AXE9" s="220"/>
      <c r="AXF9" s="65"/>
      <c r="AXG9" s="65"/>
      <c r="AXP9" s="65"/>
      <c r="AXU9" s="220"/>
      <c r="AXV9" s="65"/>
      <c r="AXW9" s="65"/>
      <c r="AYF9" s="65"/>
      <c r="AYK9" s="220"/>
      <c r="AYL9" s="65"/>
      <c r="AYM9" s="65"/>
      <c r="AYV9" s="65"/>
      <c r="AZA9" s="220"/>
      <c r="AZB9" s="65"/>
      <c r="AZC9" s="65"/>
      <c r="AZL9" s="65"/>
      <c r="AZQ9" s="220"/>
      <c r="AZR9" s="65"/>
      <c r="AZS9" s="65"/>
      <c r="BAB9" s="65"/>
      <c r="BAG9" s="220"/>
      <c r="BAH9" s="65"/>
      <c r="BAI9" s="65"/>
      <c r="BAR9" s="65"/>
      <c r="BAW9" s="220"/>
      <c r="BAX9" s="65"/>
      <c r="BAY9" s="65"/>
      <c r="BBH9" s="65"/>
      <c r="BBM9" s="220"/>
      <c r="BBN9" s="65"/>
      <c r="BBO9" s="65"/>
      <c r="BBX9" s="65"/>
      <c r="BCC9" s="220"/>
      <c r="BCD9" s="65"/>
      <c r="BCE9" s="65"/>
      <c r="BCN9" s="65"/>
      <c r="BCS9" s="220"/>
      <c r="BCT9" s="65"/>
      <c r="BCU9" s="65"/>
      <c r="BDD9" s="65"/>
      <c r="BDI9" s="220"/>
      <c r="BDJ9" s="65"/>
      <c r="BDK9" s="65"/>
      <c r="BDT9" s="65"/>
      <c r="BDY9" s="220"/>
      <c r="BDZ9" s="65"/>
      <c r="BEA9" s="65"/>
      <c r="BEJ9" s="65"/>
      <c r="BEO9" s="220"/>
      <c r="BEP9" s="65"/>
      <c r="BEQ9" s="65"/>
      <c r="BEZ9" s="65"/>
      <c r="BFE9" s="220"/>
      <c r="BFF9" s="65"/>
      <c r="BFG9" s="65"/>
      <c r="BFP9" s="65"/>
      <c r="BFU9" s="220"/>
      <c r="BFV9" s="65"/>
      <c r="BFW9" s="65"/>
      <c r="BGF9" s="65"/>
      <c r="BGK9" s="220"/>
      <c r="BGL9" s="65"/>
      <c r="BGM9" s="65"/>
      <c r="BGV9" s="65"/>
      <c r="BHA9" s="220"/>
      <c r="BHB9" s="65"/>
      <c r="BHC9" s="65"/>
      <c r="BHL9" s="65"/>
      <c r="BHQ9" s="220"/>
      <c r="BHR9" s="65"/>
      <c r="BHS9" s="65"/>
      <c r="BIB9" s="65"/>
      <c r="BIG9" s="220"/>
      <c r="BIH9" s="65"/>
      <c r="BII9" s="65"/>
      <c r="BIR9" s="65"/>
      <c r="BIW9" s="220"/>
      <c r="BIX9" s="65"/>
      <c r="BIY9" s="65"/>
      <c r="BJH9" s="65"/>
      <c r="BJM9" s="220"/>
      <c r="BJN9" s="65"/>
      <c r="BJO9" s="65"/>
      <c r="BJX9" s="65"/>
      <c r="BKC9" s="220"/>
      <c r="BKD9" s="65"/>
      <c r="BKE9" s="65"/>
      <c r="BKN9" s="65"/>
      <c r="BKS9" s="220"/>
      <c r="BKT9" s="65"/>
      <c r="BKU9" s="65"/>
      <c r="BLD9" s="65"/>
      <c r="BLI9" s="220"/>
      <c r="BLJ9" s="65"/>
      <c r="BLK9" s="65"/>
      <c r="BLT9" s="65"/>
      <c r="BLY9" s="220"/>
      <c r="BLZ9" s="65"/>
      <c r="BMA9" s="65"/>
      <c r="BMJ9" s="65"/>
      <c r="BMO9" s="220"/>
      <c r="BMP9" s="65"/>
      <c r="BMQ9" s="65"/>
      <c r="BMZ9" s="65"/>
      <c r="BNE9" s="220"/>
      <c r="BNF9" s="65"/>
      <c r="BNG9" s="65"/>
      <c r="BNP9" s="65"/>
      <c r="BNU9" s="220"/>
      <c r="BNV9" s="65"/>
      <c r="BNW9" s="65"/>
      <c r="BOF9" s="65"/>
      <c r="BOK9" s="220"/>
      <c r="BOL9" s="65"/>
      <c r="BOM9" s="65"/>
      <c r="BOV9" s="65"/>
      <c r="BPA9" s="220"/>
      <c r="BPB9" s="65"/>
      <c r="BPC9" s="65"/>
      <c r="BPL9" s="65"/>
      <c r="BPQ9" s="220"/>
      <c r="BPR9" s="65"/>
      <c r="BPS9" s="65"/>
      <c r="BQB9" s="65"/>
      <c r="BQG9" s="220"/>
      <c r="BQH9" s="65"/>
      <c r="BQI9" s="65"/>
      <c r="BQR9" s="65"/>
      <c r="BQW9" s="220"/>
      <c r="BQX9" s="65"/>
      <c r="BQY9" s="65"/>
      <c r="BRH9" s="65"/>
      <c r="BRM9" s="220"/>
      <c r="BRN9" s="65"/>
      <c r="BRO9" s="65"/>
      <c r="BRX9" s="65"/>
      <c r="BSC9" s="220"/>
      <c r="BSD9" s="65"/>
      <c r="BSE9" s="65"/>
      <c r="BSN9" s="65"/>
      <c r="BSS9" s="220"/>
      <c r="BST9" s="65"/>
      <c r="BSU9" s="65"/>
      <c r="BTD9" s="65"/>
      <c r="BTI9" s="220"/>
      <c r="BTJ9" s="65"/>
      <c r="BTK9" s="65"/>
      <c r="BTT9" s="65"/>
      <c r="BTY9" s="220"/>
      <c r="BTZ9" s="65"/>
      <c r="BUA9" s="65"/>
      <c r="BUJ9" s="65"/>
      <c r="BUO9" s="220"/>
      <c r="BUP9" s="65"/>
      <c r="BUQ9" s="65"/>
      <c r="BUZ9" s="65"/>
      <c r="BVE9" s="220"/>
      <c r="BVF9" s="65"/>
      <c r="BVG9" s="65"/>
      <c r="BVP9" s="65"/>
      <c r="BVU9" s="220"/>
      <c r="BVV9" s="65"/>
      <c r="BVW9" s="65"/>
      <c r="BWF9" s="65"/>
      <c r="BWK9" s="220"/>
      <c r="BWL9" s="65"/>
      <c r="BWM9" s="65"/>
      <c r="BWV9" s="65"/>
      <c r="BXA9" s="220"/>
      <c r="BXB9" s="65"/>
      <c r="BXC9" s="65"/>
      <c r="BXL9" s="65"/>
      <c r="BXQ9" s="220"/>
      <c r="BXR9" s="65"/>
      <c r="BXS9" s="65"/>
      <c r="BYB9" s="65"/>
      <c r="BYG9" s="220"/>
      <c r="BYH9" s="65"/>
      <c r="BYI9" s="65"/>
      <c r="BYR9" s="65"/>
      <c r="BYW9" s="220"/>
      <c r="BYX9" s="65"/>
      <c r="BYY9" s="65"/>
      <c r="BZH9" s="65"/>
      <c r="BZM9" s="220"/>
      <c r="BZN9" s="65"/>
      <c r="BZO9" s="65"/>
      <c r="BZX9" s="65"/>
      <c r="CAC9" s="220"/>
      <c r="CAD9" s="65"/>
      <c r="CAE9" s="65"/>
      <c r="CAN9" s="65"/>
      <c r="CAS9" s="220"/>
      <c r="CAT9" s="65"/>
      <c r="CAU9" s="65"/>
      <c r="CBD9" s="65"/>
      <c r="CBI9" s="220"/>
      <c r="CBJ9" s="65"/>
      <c r="CBK9" s="65"/>
      <c r="CBT9" s="65"/>
      <c r="CBY9" s="220"/>
      <c r="CBZ9" s="65"/>
      <c r="CCA9" s="65"/>
      <c r="CCJ9" s="65"/>
      <c r="CCO9" s="220"/>
      <c r="CCP9" s="65"/>
      <c r="CCQ9" s="65"/>
      <c r="CCZ9" s="65"/>
      <c r="CDE9" s="220"/>
      <c r="CDF9" s="65"/>
      <c r="CDG9" s="65"/>
      <c r="CDP9" s="65"/>
      <c r="CDU9" s="220"/>
      <c r="CDV9" s="65"/>
      <c r="CDW9" s="65"/>
      <c r="CEF9" s="65"/>
      <c r="CEK9" s="220"/>
      <c r="CEL9" s="65"/>
      <c r="CEM9" s="65"/>
      <c r="CEV9" s="65"/>
      <c r="CFA9" s="220"/>
      <c r="CFB9" s="65"/>
      <c r="CFC9" s="65"/>
      <c r="CFL9" s="65"/>
      <c r="CFQ9" s="220"/>
      <c r="CFR9" s="65"/>
      <c r="CFS9" s="65"/>
      <c r="CGB9" s="65"/>
      <c r="CGG9" s="220"/>
      <c r="CGH9" s="65"/>
      <c r="CGI9" s="65"/>
      <c r="CGR9" s="65"/>
      <c r="CGW9" s="220"/>
      <c r="CGX9" s="65"/>
      <c r="CGY9" s="65"/>
      <c r="CHH9" s="65"/>
      <c r="CHM9" s="220"/>
      <c r="CHN9" s="65"/>
      <c r="CHO9" s="65"/>
      <c r="CHX9" s="65"/>
      <c r="CIC9" s="220"/>
      <c r="CID9" s="65"/>
      <c r="CIE9" s="65"/>
      <c r="CIN9" s="65"/>
      <c r="CIS9" s="220"/>
      <c r="CIT9" s="65"/>
      <c r="CIU9" s="65"/>
      <c r="CJD9" s="65"/>
      <c r="CJI9" s="220"/>
      <c r="CJJ9" s="65"/>
      <c r="CJK9" s="65"/>
      <c r="CJT9" s="65"/>
      <c r="CJY9" s="220"/>
      <c r="CJZ9" s="65"/>
      <c r="CKA9" s="65"/>
      <c r="CKJ9" s="65"/>
      <c r="CKO9" s="220"/>
      <c r="CKP9" s="65"/>
      <c r="CKQ9" s="65"/>
      <c r="CKZ9" s="65"/>
      <c r="CLE9" s="220"/>
      <c r="CLF9" s="65"/>
      <c r="CLG9" s="65"/>
      <c r="CLP9" s="65"/>
      <c r="CLU9" s="220"/>
      <c r="CLV9" s="65"/>
      <c r="CLW9" s="65"/>
      <c r="CMF9" s="65"/>
      <c r="CMK9" s="220"/>
      <c r="CML9" s="65"/>
      <c r="CMM9" s="65"/>
      <c r="CMV9" s="65"/>
      <c r="CNA9" s="220"/>
      <c r="CNB9" s="65"/>
      <c r="CNC9" s="65"/>
      <c r="CNL9" s="65"/>
      <c r="CNQ9" s="220"/>
      <c r="CNR9" s="65"/>
      <c r="CNS9" s="65"/>
      <c r="COB9" s="65"/>
      <c r="COG9" s="220"/>
      <c r="COH9" s="65"/>
      <c r="COI9" s="65"/>
      <c r="COR9" s="65"/>
      <c r="COW9" s="220"/>
      <c r="COX9" s="65"/>
      <c r="COY9" s="65"/>
      <c r="CPH9" s="65"/>
      <c r="CPM9" s="220"/>
      <c r="CPN9" s="65"/>
      <c r="CPO9" s="65"/>
      <c r="CPX9" s="65"/>
      <c r="CQC9" s="220"/>
      <c r="CQD9" s="65"/>
      <c r="CQE9" s="65"/>
      <c r="CQN9" s="65"/>
      <c r="CQS9" s="220"/>
      <c r="CQT9" s="65"/>
      <c r="CQU9" s="65"/>
      <c r="CRD9" s="65"/>
      <c r="CRI9" s="220"/>
      <c r="CRJ9" s="65"/>
      <c r="CRK9" s="65"/>
      <c r="CRT9" s="65"/>
      <c r="CRY9" s="220"/>
      <c r="CRZ9" s="65"/>
      <c r="CSA9" s="65"/>
      <c r="CSJ9" s="65"/>
      <c r="CSO9" s="220"/>
      <c r="CSP9" s="65"/>
      <c r="CSQ9" s="65"/>
      <c r="CSZ9" s="65"/>
      <c r="CTE9" s="220"/>
      <c r="CTF9" s="65"/>
      <c r="CTG9" s="65"/>
      <c r="CTP9" s="65"/>
      <c r="CTU9" s="220"/>
      <c r="CTV9" s="65"/>
      <c r="CTW9" s="65"/>
      <c r="CUF9" s="65"/>
      <c r="CUK9" s="220"/>
      <c r="CUL9" s="65"/>
      <c r="CUM9" s="65"/>
      <c r="CUV9" s="65"/>
      <c r="CVA9" s="220"/>
      <c r="CVB9" s="65"/>
      <c r="CVC9" s="65"/>
      <c r="CVL9" s="65"/>
      <c r="CVQ9" s="220"/>
      <c r="CVR9" s="65"/>
      <c r="CVS9" s="65"/>
      <c r="CWB9" s="65"/>
      <c r="CWG9" s="220"/>
      <c r="CWH9" s="65"/>
      <c r="CWI9" s="65"/>
      <c r="CWR9" s="65"/>
      <c r="CWW9" s="220"/>
      <c r="CWX9" s="65"/>
      <c r="CWY9" s="65"/>
      <c r="CXH9" s="65"/>
      <c r="CXM9" s="220"/>
      <c r="CXN9" s="65"/>
      <c r="CXO9" s="65"/>
      <c r="CXX9" s="65"/>
      <c r="CYC9" s="220"/>
      <c r="CYD9" s="65"/>
      <c r="CYE9" s="65"/>
      <c r="CYN9" s="65"/>
      <c r="CYS9" s="220"/>
      <c r="CYT9" s="65"/>
      <c r="CYU9" s="65"/>
      <c r="CZD9" s="65"/>
      <c r="CZI9" s="220"/>
      <c r="CZJ9" s="65"/>
      <c r="CZK9" s="65"/>
      <c r="CZT9" s="65"/>
      <c r="CZY9" s="220"/>
      <c r="CZZ9" s="65"/>
      <c r="DAA9" s="65"/>
      <c r="DAJ9" s="65"/>
      <c r="DAO9" s="220"/>
      <c r="DAP9" s="65"/>
      <c r="DAQ9" s="65"/>
      <c r="DAZ9" s="65"/>
      <c r="DBE9" s="220"/>
      <c r="DBF9" s="65"/>
      <c r="DBG9" s="65"/>
      <c r="DBP9" s="65"/>
      <c r="DBU9" s="220"/>
      <c r="DBV9" s="65"/>
      <c r="DBW9" s="65"/>
      <c r="DCF9" s="65"/>
      <c r="DCK9" s="220"/>
      <c r="DCL9" s="65"/>
      <c r="DCM9" s="65"/>
      <c r="DCV9" s="65"/>
      <c r="DDA9" s="220"/>
      <c r="DDB9" s="65"/>
      <c r="DDC9" s="65"/>
      <c r="DDL9" s="65"/>
      <c r="DDQ9" s="220"/>
      <c r="DDR9" s="65"/>
      <c r="DDS9" s="65"/>
      <c r="DEB9" s="65"/>
      <c r="DEG9" s="220"/>
      <c r="DEH9" s="65"/>
      <c r="DEI9" s="65"/>
      <c r="DER9" s="65"/>
      <c r="DEW9" s="220"/>
      <c r="DEX9" s="65"/>
      <c r="DEY9" s="65"/>
      <c r="DFH9" s="65"/>
      <c r="DFM9" s="220"/>
      <c r="DFN9" s="65"/>
      <c r="DFO9" s="65"/>
      <c r="DFX9" s="65"/>
      <c r="DGC9" s="220"/>
      <c r="DGD9" s="65"/>
      <c r="DGE9" s="65"/>
      <c r="DGN9" s="65"/>
      <c r="DGS9" s="220"/>
      <c r="DGT9" s="65"/>
      <c r="DGU9" s="65"/>
      <c r="DHD9" s="65"/>
      <c r="DHI9" s="220"/>
      <c r="DHJ9" s="65"/>
      <c r="DHK9" s="65"/>
      <c r="DHT9" s="65"/>
      <c r="DHY9" s="220"/>
      <c r="DHZ9" s="65"/>
      <c r="DIA9" s="65"/>
      <c r="DIJ9" s="65"/>
      <c r="DIO9" s="220"/>
      <c r="DIP9" s="65"/>
      <c r="DIQ9" s="65"/>
      <c r="DIZ9" s="65"/>
      <c r="DJE9" s="220"/>
      <c r="DJF9" s="65"/>
      <c r="DJG9" s="65"/>
      <c r="DJP9" s="65"/>
      <c r="DJU9" s="220"/>
      <c r="DJV9" s="65"/>
      <c r="DJW9" s="65"/>
      <c r="DKF9" s="65"/>
      <c r="DKK9" s="220"/>
      <c r="DKL9" s="65"/>
      <c r="DKM9" s="65"/>
      <c r="DKV9" s="65"/>
      <c r="DLA9" s="220"/>
      <c r="DLB9" s="65"/>
      <c r="DLC9" s="65"/>
      <c r="DLL9" s="65"/>
      <c r="DLQ9" s="220"/>
      <c r="DLR9" s="65"/>
      <c r="DLS9" s="65"/>
      <c r="DMB9" s="65"/>
      <c r="DMG9" s="220"/>
      <c r="DMH9" s="65"/>
      <c r="DMI9" s="65"/>
      <c r="DMR9" s="65"/>
      <c r="DMW9" s="220"/>
      <c r="DMX9" s="65"/>
      <c r="DMY9" s="65"/>
      <c r="DNH9" s="65"/>
      <c r="DNM9" s="220"/>
      <c r="DNN9" s="65"/>
      <c r="DNO9" s="65"/>
      <c r="DNX9" s="65"/>
      <c r="DOC9" s="220"/>
      <c r="DOD9" s="65"/>
      <c r="DOE9" s="65"/>
      <c r="DON9" s="65"/>
      <c r="DOS9" s="220"/>
      <c r="DOT9" s="65"/>
      <c r="DOU9" s="65"/>
      <c r="DPD9" s="65"/>
      <c r="DPI9" s="220"/>
      <c r="DPJ9" s="65"/>
      <c r="DPK9" s="65"/>
      <c r="DPT9" s="65"/>
      <c r="DPY9" s="220"/>
      <c r="DPZ9" s="65"/>
      <c r="DQA9" s="65"/>
      <c r="DQJ9" s="65"/>
      <c r="DQO9" s="220"/>
      <c r="DQP9" s="65"/>
      <c r="DQQ9" s="65"/>
      <c r="DQZ9" s="65"/>
      <c r="DRE9" s="220"/>
      <c r="DRF9" s="65"/>
      <c r="DRG9" s="65"/>
      <c r="DRP9" s="65"/>
      <c r="DRU9" s="220"/>
      <c r="DRV9" s="65"/>
      <c r="DRW9" s="65"/>
      <c r="DSF9" s="65"/>
      <c r="DSK9" s="220"/>
      <c r="DSL9" s="65"/>
      <c r="DSM9" s="65"/>
      <c r="DSV9" s="65"/>
      <c r="DTA9" s="220"/>
      <c r="DTB9" s="65"/>
      <c r="DTC9" s="65"/>
      <c r="DTL9" s="65"/>
      <c r="DTQ9" s="220"/>
      <c r="DTR9" s="65"/>
      <c r="DTS9" s="65"/>
      <c r="DUB9" s="65"/>
      <c r="DUG9" s="220"/>
      <c r="DUH9" s="65"/>
      <c r="DUI9" s="65"/>
      <c r="DUR9" s="65"/>
      <c r="DUW9" s="220"/>
      <c r="DUX9" s="65"/>
      <c r="DUY9" s="65"/>
      <c r="DVH9" s="65"/>
      <c r="DVM9" s="220"/>
      <c r="DVN9" s="65"/>
      <c r="DVO9" s="65"/>
      <c r="DVX9" s="65"/>
      <c r="DWC9" s="220"/>
      <c r="DWD9" s="65"/>
      <c r="DWE9" s="65"/>
      <c r="DWN9" s="65"/>
      <c r="DWS9" s="220"/>
      <c r="DWT9" s="65"/>
      <c r="DWU9" s="65"/>
      <c r="DXD9" s="65"/>
      <c r="DXI9" s="220"/>
      <c r="DXJ9" s="65"/>
      <c r="DXK9" s="65"/>
      <c r="DXT9" s="65"/>
      <c r="DXY9" s="220"/>
      <c r="DXZ9" s="65"/>
      <c r="DYA9" s="65"/>
      <c r="DYJ9" s="65"/>
      <c r="DYO9" s="220"/>
      <c r="DYP9" s="65"/>
      <c r="DYQ9" s="65"/>
      <c r="DYZ9" s="65"/>
      <c r="DZE9" s="220"/>
      <c r="DZF9" s="65"/>
      <c r="DZG9" s="65"/>
      <c r="DZP9" s="65"/>
      <c r="DZU9" s="220"/>
      <c r="DZV9" s="65"/>
      <c r="DZW9" s="65"/>
      <c r="EAF9" s="65"/>
      <c r="EAK9" s="220"/>
      <c r="EAL9" s="65"/>
      <c r="EAM9" s="65"/>
      <c r="EAV9" s="65"/>
      <c r="EBA9" s="220"/>
      <c r="EBB9" s="65"/>
      <c r="EBC9" s="65"/>
      <c r="EBL9" s="65"/>
      <c r="EBQ9" s="220"/>
      <c r="EBR9" s="65"/>
      <c r="EBS9" s="65"/>
      <c r="ECB9" s="65"/>
      <c r="ECG9" s="220"/>
      <c r="ECH9" s="65"/>
      <c r="ECI9" s="65"/>
      <c r="ECR9" s="65"/>
      <c r="ECW9" s="220"/>
      <c r="ECX9" s="65"/>
      <c r="ECY9" s="65"/>
      <c r="EDH9" s="65"/>
      <c r="EDM9" s="220"/>
      <c r="EDN9" s="65"/>
      <c r="EDO9" s="65"/>
      <c r="EDX9" s="65"/>
      <c r="EEC9" s="220"/>
      <c r="EED9" s="65"/>
      <c r="EEE9" s="65"/>
      <c r="EEN9" s="65"/>
      <c r="EES9" s="220"/>
      <c r="EET9" s="65"/>
      <c r="EEU9" s="65"/>
      <c r="EFD9" s="65"/>
      <c r="EFI9" s="220"/>
      <c r="EFJ9" s="65"/>
      <c r="EFK9" s="65"/>
      <c r="EFT9" s="65"/>
      <c r="EFY9" s="220"/>
      <c r="EFZ9" s="65"/>
      <c r="EGA9" s="65"/>
      <c r="EGJ9" s="65"/>
      <c r="EGO9" s="220"/>
      <c r="EGP9" s="65"/>
      <c r="EGQ9" s="65"/>
      <c r="EGZ9" s="65"/>
      <c r="EHE9" s="220"/>
      <c r="EHF9" s="65"/>
      <c r="EHG9" s="65"/>
      <c r="EHP9" s="65"/>
      <c r="EHU9" s="220"/>
      <c r="EHV9" s="65"/>
      <c r="EHW9" s="65"/>
      <c r="EIF9" s="65"/>
      <c r="EIK9" s="220"/>
      <c r="EIL9" s="65"/>
      <c r="EIM9" s="65"/>
      <c r="EIV9" s="65"/>
      <c r="EJA9" s="220"/>
      <c r="EJB9" s="65"/>
      <c r="EJC9" s="65"/>
      <c r="EJL9" s="65"/>
      <c r="EJQ9" s="220"/>
      <c r="EJR9" s="65"/>
      <c r="EJS9" s="65"/>
      <c r="EKB9" s="65"/>
      <c r="EKG9" s="220"/>
      <c r="EKH9" s="65"/>
      <c r="EKI9" s="65"/>
      <c r="EKR9" s="65"/>
      <c r="EKW9" s="220"/>
      <c r="EKX9" s="65"/>
      <c r="EKY9" s="65"/>
      <c r="ELH9" s="65"/>
      <c r="ELM9" s="220"/>
      <c r="ELN9" s="65"/>
      <c r="ELO9" s="65"/>
      <c r="ELX9" s="65"/>
      <c r="EMC9" s="220"/>
      <c r="EMD9" s="65"/>
      <c r="EME9" s="65"/>
      <c r="EMN9" s="65"/>
      <c r="EMS9" s="220"/>
      <c r="EMT9" s="65"/>
      <c r="EMU9" s="65"/>
      <c r="END9" s="65"/>
      <c r="ENI9" s="220"/>
      <c r="ENJ9" s="65"/>
      <c r="ENK9" s="65"/>
      <c r="ENT9" s="65"/>
      <c r="ENY9" s="220"/>
      <c r="ENZ9" s="65"/>
      <c r="EOA9" s="65"/>
      <c r="EOJ9" s="65"/>
      <c r="EOO9" s="220"/>
      <c r="EOP9" s="65"/>
      <c r="EOQ9" s="65"/>
      <c r="EOZ9" s="65"/>
      <c r="EPE9" s="220"/>
      <c r="EPF9" s="65"/>
      <c r="EPG9" s="65"/>
      <c r="EPP9" s="65"/>
      <c r="EPU9" s="220"/>
      <c r="EPV9" s="65"/>
      <c r="EPW9" s="65"/>
      <c r="EQF9" s="65"/>
      <c r="EQK9" s="220"/>
      <c r="EQL9" s="65"/>
      <c r="EQM9" s="65"/>
      <c r="EQV9" s="65"/>
      <c r="ERA9" s="220"/>
      <c r="ERB9" s="65"/>
      <c r="ERC9" s="65"/>
      <c r="ERL9" s="65"/>
      <c r="ERQ9" s="220"/>
      <c r="ERR9" s="65"/>
      <c r="ERS9" s="65"/>
      <c r="ESB9" s="65"/>
      <c r="ESG9" s="220"/>
      <c r="ESH9" s="65"/>
      <c r="ESI9" s="65"/>
      <c r="ESR9" s="65"/>
      <c r="ESW9" s="220"/>
      <c r="ESX9" s="65"/>
      <c r="ESY9" s="65"/>
      <c r="ETH9" s="65"/>
      <c r="ETM9" s="220"/>
      <c r="ETN9" s="65"/>
      <c r="ETO9" s="65"/>
      <c r="ETX9" s="65"/>
      <c r="EUC9" s="220"/>
      <c r="EUD9" s="65"/>
      <c r="EUE9" s="65"/>
      <c r="EUN9" s="65"/>
      <c r="EUS9" s="220"/>
      <c r="EUT9" s="65"/>
      <c r="EUU9" s="65"/>
      <c r="EVD9" s="65"/>
      <c r="EVI9" s="220"/>
      <c r="EVJ9" s="65"/>
      <c r="EVK9" s="65"/>
      <c r="EVT9" s="65"/>
      <c r="EVY9" s="220"/>
      <c r="EVZ9" s="65"/>
      <c r="EWA9" s="65"/>
      <c r="EWJ9" s="65"/>
      <c r="EWO9" s="220"/>
      <c r="EWP9" s="65"/>
      <c r="EWQ9" s="65"/>
      <c r="EWZ9" s="65"/>
      <c r="EXE9" s="220"/>
      <c r="EXF9" s="65"/>
      <c r="EXG9" s="65"/>
      <c r="EXP9" s="65"/>
      <c r="EXU9" s="220"/>
      <c r="EXV9" s="65"/>
      <c r="EXW9" s="65"/>
      <c r="EYF9" s="65"/>
      <c r="EYK9" s="220"/>
      <c r="EYL9" s="65"/>
      <c r="EYM9" s="65"/>
      <c r="EYV9" s="65"/>
      <c r="EZA9" s="220"/>
      <c r="EZB9" s="65"/>
      <c r="EZC9" s="65"/>
      <c r="EZL9" s="65"/>
      <c r="EZQ9" s="220"/>
      <c r="EZR9" s="65"/>
      <c r="EZS9" s="65"/>
      <c r="FAB9" s="65"/>
      <c r="FAG9" s="220"/>
      <c r="FAH9" s="65"/>
      <c r="FAI9" s="65"/>
      <c r="FAR9" s="65"/>
      <c r="FAW9" s="220"/>
      <c r="FAX9" s="65"/>
      <c r="FAY9" s="65"/>
      <c r="FBH9" s="65"/>
      <c r="FBM9" s="220"/>
      <c r="FBN9" s="65"/>
      <c r="FBO9" s="65"/>
      <c r="FBX9" s="65"/>
      <c r="FCC9" s="220"/>
      <c r="FCD9" s="65"/>
      <c r="FCE9" s="65"/>
      <c r="FCN9" s="65"/>
      <c r="FCS9" s="220"/>
      <c r="FCT9" s="65"/>
      <c r="FCU9" s="65"/>
      <c r="FDD9" s="65"/>
      <c r="FDI9" s="220"/>
      <c r="FDJ9" s="65"/>
      <c r="FDK9" s="65"/>
      <c r="FDT9" s="65"/>
      <c r="FDY9" s="220"/>
      <c r="FDZ9" s="65"/>
      <c r="FEA9" s="65"/>
      <c r="FEJ9" s="65"/>
      <c r="FEO9" s="220"/>
      <c r="FEP9" s="65"/>
      <c r="FEQ9" s="65"/>
      <c r="FEZ9" s="65"/>
      <c r="FFE9" s="220"/>
      <c r="FFF9" s="65"/>
      <c r="FFG9" s="65"/>
      <c r="FFP9" s="65"/>
      <c r="FFU9" s="220"/>
      <c r="FFV9" s="65"/>
      <c r="FFW9" s="65"/>
      <c r="FGF9" s="65"/>
      <c r="FGK9" s="220"/>
      <c r="FGL9" s="65"/>
      <c r="FGM9" s="65"/>
      <c r="FGV9" s="65"/>
      <c r="FHA9" s="220"/>
      <c r="FHB9" s="65"/>
      <c r="FHC9" s="65"/>
      <c r="FHL9" s="65"/>
      <c r="FHQ9" s="220"/>
      <c r="FHR9" s="65"/>
      <c r="FHS9" s="65"/>
      <c r="FIB9" s="65"/>
      <c r="FIG9" s="220"/>
      <c r="FIH9" s="65"/>
      <c r="FII9" s="65"/>
      <c r="FIR9" s="65"/>
      <c r="FIW9" s="220"/>
      <c r="FIX9" s="65"/>
      <c r="FIY9" s="65"/>
      <c r="FJH9" s="65"/>
      <c r="FJM9" s="220"/>
      <c r="FJN9" s="65"/>
      <c r="FJO9" s="65"/>
      <c r="FJX9" s="65"/>
      <c r="FKC9" s="220"/>
      <c r="FKD9" s="65"/>
      <c r="FKE9" s="65"/>
      <c r="FKN9" s="65"/>
      <c r="FKS9" s="220"/>
      <c r="FKT9" s="65"/>
      <c r="FKU9" s="65"/>
      <c r="FLD9" s="65"/>
      <c r="FLI9" s="220"/>
      <c r="FLJ9" s="65"/>
      <c r="FLK9" s="65"/>
      <c r="FLT9" s="65"/>
      <c r="FLY9" s="220"/>
      <c r="FLZ9" s="65"/>
      <c r="FMA9" s="65"/>
      <c r="FMJ9" s="65"/>
      <c r="FMO9" s="220"/>
      <c r="FMP9" s="65"/>
      <c r="FMQ9" s="65"/>
      <c r="FMZ9" s="65"/>
      <c r="FNE9" s="220"/>
      <c r="FNF9" s="65"/>
      <c r="FNG9" s="65"/>
      <c r="FNP9" s="65"/>
      <c r="FNU9" s="220"/>
      <c r="FNV9" s="65"/>
      <c r="FNW9" s="65"/>
      <c r="FOF9" s="65"/>
      <c r="FOK9" s="220"/>
      <c r="FOL9" s="65"/>
      <c r="FOM9" s="65"/>
      <c r="FOV9" s="65"/>
      <c r="FPA9" s="220"/>
      <c r="FPB9" s="65"/>
      <c r="FPC9" s="65"/>
      <c r="FPL9" s="65"/>
      <c r="FPQ9" s="220"/>
      <c r="FPR9" s="65"/>
      <c r="FPS9" s="65"/>
      <c r="FQB9" s="65"/>
      <c r="FQG9" s="220"/>
      <c r="FQH9" s="65"/>
      <c r="FQI9" s="65"/>
      <c r="FQR9" s="65"/>
      <c r="FQW9" s="220"/>
      <c r="FQX9" s="65"/>
      <c r="FQY9" s="65"/>
      <c r="FRH9" s="65"/>
      <c r="FRM9" s="220"/>
      <c r="FRN9" s="65"/>
      <c r="FRO9" s="65"/>
      <c r="FRX9" s="65"/>
      <c r="FSC9" s="220"/>
      <c r="FSD9" s="65"/>
      <c r="FSE9" s="65"/>
      <c r="FSN9" s="65"/>
      <c r="FSS9" s="220"/>
      <c r="FST9" s="65"/>
      <c r="FSU9" s="65"/>
      <c r="FTD9" s="65"/>
      <c r="FTI9" s="220"/>
      <c r="FTJ9" s="65"/>
      <c r="FTK9" s="65"/>
      <c r="FTT9" s="65"/>
      <c r="FTY9" s="220"/>
      <c r="FTZ9" s="65"/>
      <c r="FUA9" s="65"/>
      <c r="FUJ9" s="65"/>
      <c r="FUO9" s="220"/>
      <c r="FUP9" s="65"/>
      <c r="FUQ9" s="65"/>
      <c r="FUZ9" s="65"/>
      <c r="FVE9" s="220"/>
      <c r="FVF9" s="65"/>
      <c r="FVG9" s="65"/>
      <c r="FVP9" s="65"/>
      <c r="FVU9" s="220"/>
      <c r="FVV9" s="65"/>
      <c r="FVW9" s="65"/>
      <c r="FWF9" s="65"/>
      <c r="FWK9" s="220"/>
      <c r="FWL9" s="65"/>
      <c r="FWM9" s="65"/>
      <c r="FWV9" s="65"/>
      <c r="FXA9" s="220"/>
      <c r="FXB9" s="65"/>
      <c r="FXC9" s="65"/>
      <c r="FXL9" s="65"/>
      <c r="FXQ9" s="220"/>
      <c r="FXR9" s="65"/>
      <c r="FXS9" s="65"/>
      <c r="FYB9" s="65"/>
      <c r="FYG9" s="220"/>
      <c r="FYH9" s="65"/>
      <c r="FYI9" s="65"/>
      <c r="FYR9" s="65"/>
      <c r="FYW9" s="220"/>
      <c r="FYX9" s="65"/>
      <c r="FYY9" s="65"/>
      <c r="FZH9" s="65"/>
      <c r="FZM9" s="220"/>
      <c r="FZN9" s="65"/>
      <c r="FZO9" s="65"/>
      <c r="FZX9" s="65"/>
      <c r="GAC9" s="220"/>
      <c r="GAD9" s="65"/>
      <c r="GAE9" s="65"/>
      <c r="GAN9" s="65"/>
      <c r="GAS9" s="220"/>
      <c r="GAT9" s="65"/>
      <c r="GAU9" s="65"/>
      <c r="GBD9" s="65"/>
      <c r="GBI9" s="220"/>
      <c r="GBJ9" s="65"/>
      <c r="GBK9" s="65"/>
      <c r="GBT9" s="65"/>
      <c r="GBY9" s="220"/>
      <c r="GBZ9" s="65"/>
      <c r="GCA9" s="65"/>
      <c r="GCJ9" s="65"/>
      <c r="GCO9" s="220"/>
      <c r="GCP9" s="65"/>
      <c r="GCQ9" s="65"/>
      <c r="GCZ9" s="65"/>
      <c r="GDE9" s="220"/>
      <c r="GDF9" s="65"/>
      <c r="GDG9" s="65"/>
      <c r="GDP9" s="65"/>
      <c r="GDU9" s="220"/>
      <c r="GDV9" s="65"/>
      <c r="GDW9" s="65"/>
      <c r="GEF9" s="65"/>
      <c r="GEK9" s="220"/>
      <c r="GEL9" s="65"/>
      <c r="GEM9" s="65"/>
      <c r="GEV9" s="65"/>
      <c r="GFA9" s="220"/>
      <c r="GFB9" s="65"/>
      <c r="GFC9" s="65"/>
      <c r="GFL9" s="65"/>
      <c r="GFQ9" s="220"/>
      <c r="GFR9" s="65"/>
      <c r="GFS9" s="65"/>
      <c r="GGB9" s="65"/>
      <c r="GGG9" s="220"/>
      <c r="GGH9" s="65"/>
      <c r="GGI9" s="65"/>
      <c r="GGR9" s="65"/>
      <c r="GGW9" s="220"/>
      <c r="GGX9" s="65"/>
      <c r="GGY9" s="65"/>
      <c r="GHH9" s="65"/>
      <c r="GHM9" s="220"/>
      <c r="GHN9" s="65"/>
      <c r="GHO9" s="65"/>
      <c r="GHX9" s="65"/>
      <c r="GIC9" s="220"/>
      <c r="GID9" s="65"/>
      <c r="GIE9" s="65"/>
      <c r="GIN9" s="65"/>
      <c r="GIS9" s="220"/>
      <c r="GIT9" s="65"/>
      <c r="GIU9" s="65"/>
      <c r="GJD9" s="65"/>
      <c r="GJI9" s="220"/>
      <c r="GJJ9" s="65"/>
      <c r="GJK9" s="65"/>
      <c r="GJT9" s="65"/>
      <c r="GJY9" s="220"/>
      <c r="GJZ9" s="65"/>
      <c r="GKA9" s="65"/>
      <c r="GKJ9" s="65"/>
      <c r="GKO9" s="220"/>
      <c r="GKP9" s="65"/>
      <c r="GKQ9" s="65"/>
      <c r="GKZ9" s="65"/>
      <c r="GLE9" s="220"/>
      <c r="GLF9" s="65"/>
      <c r="GLG9" s="65"/>
      <c r="GLP9" s="65"/>
      <c r="GLU9" s="220"/>
      <c r="GLV9" s="65"/>
      <c r="GLW9" s="65"/>
      <c r="GMF9" s="65"/>
      <c r="GMK9" s="220"/>
      <c r="GML9" s="65"/>
      <c r="GMM9" s="65"/>
      <c r="GMV9" s="65"/>
      <c r="GNA9" s="220"/>
      <c r="GNB9" s="65"/>
      <c r="GNC9" s="65"/>
      <c r="GNL9" s="65"/>
      <c r="GNQ9" s="220"/>
      <c r="GNR9" s="65"/>
      <c r="GNS9" s="65"/>
      <c r="GOB9" s="65"/>
      <c r="GOG9" s="220"/>
      <c r="GOH9" s="65"/>
      <c r="GOI9" s="65"/>
      <c r="GOR9" s="65"/>
      <c r="GOW9" s="220"/>
      <c r="GOX9" s="65"/>
      <c r="GOY9" s="65"/>
      <c r="GPH9" s="65"/>
      <c r="GPM9" s="220"/>
      <c r="GPN9" s="65"/>
      <c r="GPO9" s="65"/>
      <c r="GPX9" s="65"/>
      <c r="GQC9" s="220"/>
      <c r="GQD9" s="65"/>
      <c r="GQE9" s="65"/>
      <c r="GQN9" s="65"/>
      <c r="GQS9" s="220"/>
      <c r="GQT9" s="65"/>
      <c r="GQU9" s="65"/>
      <c r="GRD9" s="65"/>
      <c r="GRI9" s="220"/>
      <c r="GRJ9" s="65"/>
      <c r="GRK9" s="65"/>
      <c r="GRT9" s="65"/>
      <c r="GRY9" s="220"/>
      <c r="GRZ9" s="65"/>
      <c r="GSA9" s="65"/>
      <c r="GSJ9" s="65"/>
      <c r="GSO9" s="220"/>
      <c r="GSP9" s="65"/>
      <c r="GSQ9" s="65"/>
      <c r="GSZ9" s="65"/>
      <c r="GTE9" s="220"/>
      <c r="GTF9" s="65"/>
      <c r="GTG9" s="65"/>
      <c r="GTP9" s="65"/>
      <c r="GTU9" s="220"/>
      <c r="GTV9" s="65"/>
      <c r="GTW9" s="65"/>
      <c r="GUF9" s="65"/>
      <c r="GUK9" s="220"/>
      <c r="GUL9" s="65"/>
      <c r="GUM9" s="65"/>
      <c r="GUV9" s="65"/>
      <c r="GVA9" s="220"/>
      <c r="GVB9" s="65"/>
      <c r="GVC9" s="65"/>
      <c r="GVL9" s="65"/>
      <c r="GVQ9" s="220"/>
      <c r="GVR9" s="65"/>
      <c r="GVS9" s="65"/>
      <c r="GWB9" s="65"/>
      <c r="GWG9" s="220"/>
      <c r="GWH9" s="65"/>
      <c r="GWI9" s="65"/>
      <c r="GWR9" s="65"/>
      <c r="GWW9" s="220"/>
      <c r="GWX9" s="65"/>
      <c r="GWY9" s="65"/>
      <c r="GXH9" s="65"/>
      <c r="GXM9" s="220"/>
      <c r="GXN9" s="65"/>
      <c r="GXO9" s="65"/>
      <c r="GXX9" s="65"/>
      <c r="GYC9" s="220"/>
      <c r="GYD9" s="65"/>
      <c r="GYE9" s="65"/>
      <c r="GYN9" s="65"/>
      <c r="GYS9" s="220"/>
      <c r="GYT9" s="65"/>
      <c r="GYU9" s="65"/>
      <c r="GZD9" s="65"/>
      <c r="GZI9" s="220"/>
      <c r="GZJ9" s="65"/>
      <c r="GZK9" s="65"/>
      <c r="GZT9" s="65"/>
      <c r="GZY9" s="220"/>
      <c r="GZZ9" s="65"/>
      <c r="HAA9" s="65"/>
      <c r="HAJ9" s="65"/>
      <c r="HAO9" s="220"/>
      <c r="HAP9" s="65"/>
      <c r="HAQ9" s="65"/>
      <c r="HAZ9" s="65"/>
      <c r="HBE9" s="220"/>
      <c r="HBF9" s="65"/>
      <c r="HBG9" s="65"/>
      <c r="HBP9" s="65"/>
      <c r="HBU9" s="220"/>
      <c r="HBV9" s="65"/>
      <c r="HBW9" s="65"/>
      <c r="HCF9" s="65"/>
      <c r="HCK9" s="220"/>
      <c r="HCL9" s="65"/>
      <c r="HCM9" s="65"/>
      <c r="HCV9" s="65"/>
      <c r="HDA9" s="220"/>
      <c r="HDB9" s="65"/>
      <c r="HDC9" s="65"/>
      <c r="HDL9" s="65"/>
      <c r="HDQ9" s="220"/>
      <c r="HDR9" s="65"/>
      <c r="HDS9" s="65"/>
      <c r="HEB9" s="65"/>
      <c r="HEG9" s="220"/>
      <c r="HEH9" s="65"/>
      <c r="HEI9" s="65"/>
      <c r="HER9" s="65"/>
      <c r="HEW9" s="220"/>
      <c r="HEX9" s="65"/>
      <c r="HEY9" s="65"/>
      <c r="HFH9" s="65"/>
      <c r="HFM9" s="220"/>
      <c r="HFN9" s="65"/>
      <c r="HFO9" s="65"/>
      <c r="HFX9" s="65"/>
      <c r="HGC9" s="220"/>
      <c r="HGD9" s="65"/>
      <c r="HGE9" s="65"/>
      <c r="HGN9" s="65"/>
      <c r="HGS9" s="220"/>
      <c r="HGT9" s="65"/>
      <c r="HGU9" s="65"/>
      <c r="HHD9" s="65"/>
      <c r="HHI9" s="220"/>
      <c r="HHJ9" s="65"/>
      <c r="HHK9" s="65"/>
      <c r="HHT9" s="65"/>
      <c r="HHY9" s="220"/>
      <c r="HHZ9" s="65"/>
      <c r="HIA9" s="65"/>
      <c r="HIJ9" s="65"/>
      <c r="HIO9" s="220"/>
      <c r="HIP9" s="65"/>
      <c r="HIQ9" s="65"/>
      <c r="HIZ9" s="65"/>
      <c r="HJE9" s="220"/>
      <c r="HJF9" s="65"/>
      <c r="HJG9" s="65"/>
      <c r="HJP9" s="65"/>
      <c r="HJU9" s="220"/>
      <c r="HJV9" s="65"/>
      <c r="HJW9" s="65"/>
      <c r="HKF9" s="65"/>
      <c r="HKK9" s="220"/>
      <c r="HKL9" s="65"/>
      <c r="HKM9" s="65"/>
      <c r="HKV9" s="65"/>
      <c r="HLA9" s="220"/>
      <c r="HLB9" s="65"/>
      <c r="HLC9" s="65"/>
      <c r="HLL9" s="65"/>
      <c r="HLQ9" s="220"/>
      <c r="HLR9" s="65"/>
      <c r="HLS9" s="65"/>
      <c r="HMB9" s="65"/>
      <c r="HMG9" s="220"/>
      <c r="HMH9" s="65"/>
      <c r="HMI9" s="65"/>
      <c r="HMR9" s="65"/>
      <c r="HMW9" s="220"/>
      <c r="HMX9" s="65"/>
      <c r="HMY9" s="65"/>
      <c r="HNH9" s="65"/>
      <c r="HNM9" s="220"/>
      <c r="HNN9" s="65"/>
      <c r="HNO9" s="65"/>
      <c r="HNX9" s="65"/>
      <c r="HOC9" s="220"/>
      <c r="HOD9" s="65"/>
      <c r="HOE9" s="65"/>
      <c r="HON9" s="65"/>
      <c r="HOS9" s="220"/>
      <c r="HOT9" s="65"/>
      <c r="HOU9" s="65"/>
      <c r="HPD9" s="65"/>
      <c r="HPI9" s="220"/>
      <c r="HPJ9" s="65"/>
      <c r="HPK9" s="65"/>
      <c r="HPT9" s="65"/>
      <c r="HPY9" s="220"/>
      <c r="HPZ9" s="65"/>
      <c r="HQA9" s="65"/>
      <c r="HQJ9" s="65"/>
      <c r="HQO9" s="220"/>
      <c r="HQP9" s="65"/>
      <c r="HQQ9" s="65"/>
      <c r="HQZ9" s="65"/>
      <c r="HRE9" s="220"/>
      <c r="HRF9" s="65"/>
      <c r="HRG9" s="65"/>
      <c r="HRP9" s="65"/>
      <c r="HRU9" s="220"/>
      <c r="HRV9" s="65"/>
      <c r="HRW9" s="65"/>
      <c r="HSF9" s="65"/>
      <c r="HSK9" s="220"/>
      <c r="HSL9" s="65"/>
      <c r="HSM9" s="65"/>
      <c r="HSV9" s="65"/>
      <c r="HTA9" s="220"/>
      <c r="HTB9" s="65"/>
      <c r="HTC9" s="65"/>
      <c r="HTL9" s="65"/>
      <c r="HTQ9" s="220"/>
      <c r="HTR9" s="65"/>
      <c r="HTS9" s="65"/>
      <c r="HUB9" s="65"/>
      <c r="HUG9" s="220"/>
      <c r="HUH9" s="65"/>
      <c r="HUI9" s="65"/>
      <c r="HUR9" s="65"/>
      <c r="HUW9" s="220"/>
      <c r="HUX9" s="65"/>
      <c r="HUY9" s="65"/>
      <c r="HVH9" s="65"/>
      <c r="HVM9" s="220"/>
      <c r="HVN9" s="65"/>
      <c r="HVO9" s="65"/>
      <c r="HVX9" s="65"/>
      <c r="HWC9" s="220"/>
      <c r="HWD9" s="65"/>
      <c r="HWE9" s="65"/>
      <c r="HWN9" s="65"/>
      <c r="HWS9" s="220"/>
      <c r="HWT9" s="65"/>
      <c r="HWU9" s="65"/>
      <c r="HXD9" s="65"/>
      <c r="HXI9" s="220"/>
      <c r="HXJ9" s="65"/>
      <c r="HXK9" s="65"/>
      <c r="HXT9" s="65"/>
      <c r="HXY9" s="220"/>
      <c r="HXZ9" s="65"/>
      <c r="HYA9" s="65"/>
      <c r="HYJ9" s="65"/>
      <c r="HYO9" s="220"/>
      <c r="HYP9" s="65"/>
      <c r="HYQ9" s="65"/>
      <c r="HYZ9" s="65"/>
      <c r="HZE9" s="220"/>
      <c r="HZF9" s="65"/>
      <c r="HZG9" s="65"/>
      <c r="HZP9" s="65"/>
      <c r="HZU9" s="220"/>
      <c r="HZV9" s="65"/>
      <c r="HZW9" s="65"/>
      <c r="IAF9" s="65"/>
      <c r="IAK9" s="220"/>
      <c r="IAL9" s="65"/>
      <c r="IAM9" s="65"/>
      <c r="IAV9" s="65"/>
      <c r="IBA9" s="220"/>
      <c r="IBB9" s="65"/>
      <c r="IBC9" s="65"/>
      <c r="IBL9" s="65"/>
      <c r="IBQ9" s="220"/>
      <c r="IBR9" s="65"/>
      <c r="IBS9" s="65"/>
      <c r="ICB9" s="65"/>
      <c r="ICG9" s="220"/>
      <c r="ICH9" s="65"/>
      <c r="ICI9" s="65"/>
      <c r="ICR9" s="65"/>
      <c r="ICW9" s="220"/>
      <c r="ICX9" s="65"/>
      <c r="ICY9" s="65"/>
      <c r="IDH9" s="65"/>
      <c r="IDM9" s="220"/>
      <c r="IDN9" s="65"/>
      <c r="IDO9" s="65"/>
      <c r="IDX9" s="65"/>
      <c r="IEC9" s="220"/>
      <c r="IED9" s="65"/>
      <c r="IEE9" s="65"/>
      <c r="IEN9" s="65"/>
      <c r="IES9" s="220"/>
      <c r="IET9" s="65"/>
      <c r="IEU9" s="65"/>
      <c r="IFD9" s="65"/>
      <c r="IFI9" s="220"/>
      <c r="IFJ9" s="65"/>
      <c r="IFK9" s="65"/>
      <c r="IFT9" s="65"/>
      <c r="IFY9" s="220"/>
      <c r="IFZ9" s="65"/>
      <c r="IGA9" s="65"/>
      <c r="IGJ9" s="65"/>
      <c r="IGO9" s="220"/>
      <c r="IGP9" s="65"/>
      <c r="IGQ9" s="65"/>
      <c r="IGZ9" s="65"/>
      <c r="IHE9" s="220"/>
      <c r="IHF9" s="65"/>
      <c r="IHG9" s="65"/>
      <c r="IHP9" s="65"/>
      <c r="IHU9" s="220"/>
      <c r="IHV9" s="65"/>
      <c r="IHW9" s="65"/>
      <c r="IIF9" s="65"/>
      <c r="IIK9" s="220"/>
      <c r="IIL9" s="65"/>
      <c r="IIM9" s="65"/>
      <c r="IIV9" s="65"/>
      <c r="IJA9" s="220"/>
      <c r="IJB9" s="65"/>
      <c r="IJC9" s="65"/>
      <c r="IJL9" s="65"/>
      <c r="IJQ9" s="220"/>
      <c r="IJR9" s="65"/>
      <c r="IJS9" s="65"/>
      <c r="IKB9" s="65"/>
      <c r="IKG9" s="220"/>
      <c r="IKH9" s="65"/>
      <c r="IKI9" s="65"/>
      <c r="IKR9" s="65"/>
      <c r="IKW9" s="220"/>
      <c r="IKX9" s="65"/>
      <c r="IKY9" s="65"/>
      <c r="ILH9" s="65"/>
      <c r="ILM9" s="220"/>
      <c r="ILN9" s="65"/>
      <c r="ILO9" s="65"/>
      <c r="ILX9" s="65"/>
      <c r="IMC9" s="220"/>
      <c r="IMD9" s="65"/>
      <c r="IME9" s="65"/>
      <c r="IMN9" s="65"/>
      <c r="IMS9" s="220"/>
      <c r="IMT9" s="65"/>
      <c r="IMU9" s="65"/>
      <c r="IND9" s="65"/>
      <c r="INI9" s="220"/>
      <c r="INJ9" s="65"/>
      <c r="INK9" s="65"/>
      <c r="INT9" s="65"/>
      <c r="INY9" s="220"/>
      <c r="INZ9" s="65"/>
      <c r="IOA9" s="65"/>
      <c r="IOJ9" s="65"/>
      <c r="IOO9" s="220"/>
      <c r="IOP9" s="65"/>
      <c r="IOQ9" s="65"/>
      <c r="IOZ9" s="65"/>
      <c r="IPE9" s="220"/>
      <c r="IPF9" s="65"/>
      <c r="IPG9" s="65"/>
      <c r="IPP9" s="65"/>
      <c r="IPU9" s="220"/>
      <c r="IPV9" s="65"/>
      <c r="IPW9" s="65"/>
      <c r="IQF9" s="65"/>
      <c r="IQK9" s="220"/>
      <c r="IQL9" s="65"/>
      <c r="IQM9" s="65"/>
      <c r="IQV9" s="65"/>
      <c r="IRA9" s="220"/>
      <c r="IRB9" s="65"/>
      <c r="IRC9" s="65"/>
      <c r="IRL9" s="65"/>
      <c r="IRQ9" s="220"/>
      <c r="IRR9" s="65"/>
      <c r="IRS9" s="65"/>
      <c r="ISB9" s="65"/>
      <c r="ISG9" s="220"/>
      <c r="ISH9" s="65"/>
      <c r="ISI9" s="65"/>
      <c r="ISR9" s="65"/>
      <c r="ISW9" s="220"/>
      <c r="ISX9" s="65"/>
      <c r="ISY9" s="65"/>
      <c r="ITH9" s="65"/>
      <c r="ITM9" s="220"/>
      <c r="ITN9" s="65"/>
      <c r="ITO9" s="65"/>
      <c r="ITX9" s="65"/>
      <c r="IUC9" s="220"/>
      <c r="IUD9" s="65"/>
      <c r="IUE9" s="65"/>
      <c r="IUN9" s="65"/>
      <c r="IUS9" s="220"/>
      <c r="IUT9" s="65"/>
      <c r="IUU9" s="65"/>
      <c r="IVD9" s="65"/>
      <c r="IVI9" s="220"/>
      <c r="IVJ9" s="65"/>
      <c r="IVK9" s="65"/>
      <c r="IVT9" s="65"/>
      <c r="IVY9" s="220"/>
      <c r="IVZ9" s="65"/>
      <c r="IWA9" s="65"/>
      <c r="IWJ9" s="65"/>
      <c r="IWO9" s="220"/>
      <c r="IWP9" s="65"/>
      <c r="IWQ9" s="65"/>
      <c r="IWZ9" s="65"/>
      <c r="IXE9" s="220"/>
      <c r="IXF9" s="65"/>
      <c r="IXG9" s="65"/>
      <c r="IXP9" s="65"/>
      <c r="IXU9" s="220"/>
      <c r="IXV9" s="65"/>
      <c r="IXW9" s="65"/>
      <c r="IYF9" s="65"/>
      <c r="IYK9" s="220"/>
      <c r="IYL9" s="65"/>
      <c r="IYM9" s="65"/>
      <c r="IYV9" s="65"/>
      <c r="IZA9" s="220"/>
      <c r="IZB9" s="65"/>
      <c r="IZC9" s="65"/>
      <c r="IZL9" s="65"/>
      <c r="IZQ9" s="220"/>
      <c r="IZR9" s="65"/>
      <c r="IZS9" s="65"/>
      <c r="JAB9" s="65"/>
      <c r="JAG9" s="220"/>
      <c r="JAH9" s="65"/>
      <c r="JAI9" s="65"/>
      <c r="JAR9" s="65"/>
      <c r="JAW9" s="220"/>
      <c r="JAX9" s="65"/>
      <c r="JAY9" s="65"/>
      <c r="JBH9" s="65"/>
      <c r="JBM9" s="220"/>
      <c r="JBN9" s="65"/>
      <c r="JBO9" s="65"/>
      <c r="JBX9" s="65"/>
      <c r="JCC9" s="220"/>
      <c r="JCD9" s="65"/>
      <c r="JCE9" s="65"/>
      <c r="JCN9" s="65"/>
      <c r="JCS9" s="220"/>
      <c r="JCT9" s="65"/>
      <c r="JCU9" s="65"/>
      <c r="JDD9" s="65"/>
      <c r="JDI9" s="220"/>
      <c r="JDJ9" s="65"/>
      <c r="JDK9" s="65"/>
      <c r="JDT9" s="65"/>
      <c r="JDY9" s="220"/>
      <c r="JDZ9" s="65"/>
      <c r="JEA9" s="65"/>
      <c r="JEJ9" s="65"/>
      <c r="JEO9" s="220"/>
      <c r="JEP9" s="65"/>
      <c r="JEQ9" s="65"/>
      <c r="JEZ9" s="65"/>
      <c r="JFE9" s="220"/>
      <c r="JFF9" s="65"/>
      <c r="JFG9" s="65"/>
      <c r="JFP9" s="65"/>
      <c r="JFU9" s="220"/>
      <c r="JFV9" s="65"/>
      <c r="JFW9" s="65"/>
      <c r="JGF9" s="65"/>
      <c r="JGK9" s="220"/>
      <c r="JGL9" s="65"/>
      <c r="JGM9" s="65"/>
      <c r="JGV9" s="65"/>
      <c r="JHA9" s="220"/>
      <c r="JHB9" s="65"/>
      <c r="JHC9" s="65"/>
      <c r="JHL9" s="65"/>
      <c r="JHQ9" s="220"/>
      <c r="JHR9" s="65"/>
      <c r="JHS9" s="65"/>
      <c r="JIB9" s="65"/>
      <c r="JIG9" s="220"/>
      <c r="JIH9" s="65"/>
      <c r="JII9" s="65"/>
      <c r="JIR9" s="65"/>
      <c r="JIW9" s="220"/>
      <c r="JIX9" s="65"/>
      <c r="JIY9" s="65"/>
      <c r="JJH9" s="65"/>
      <c r="JJM9" s="220"/>
      <c r="JJN9" s="65"/>
      <c r="JJO9" s="65"/>
      <c r="JJX9" s="65"/>
      <c r="JKC9" s="220"/>
      <c r="JKD9" s="65"/>
      <c r="JKE9" s="65"/>
      <c r="JKN9" s="65"/>
      <c r="JKS9" s="220"/>
      <c r="JKT9" s="65"/>
      <c r="JKU9" s="65"/>
      <c r="JLD9" s="65"/>
      <c r="JLI9" s="220"/>
      <c r="JLJ9" s="65"/>
      <c r="JLK9" s="65"/>
      <c r="JLT9" s="65"/>
      <c r="JLY9" s="220"/>
      <c r="JLZ9" s="65"/>
      <c r="JMA9" s="65"/>
      <c r="JMJ9" s="65"/>
      <c r="JMO9" s="220"/>
      <c r="JMP9" s="65"/>
      <c r="JMQ9" s="65"/>
      <c r="JMZ9" s="65"/>
      <c r="JNE9" s="220"/>
      <c r="JNF9" s="65"/>
      <c r="JNG9" s="65"/>
      <c r="JNP9" s="65"/>
      <c r="JNU9" s="220"/>
      <c r="JNV9" s="65"/>
      <c r="JNW9" s="65"/>
      <c r="JOF9" s="65"/>
      <c r="JOK9" s="220"/>
      <c r="JOL9" s="65"/>
      <c r="JOM9" s="65"/>
      <c r="JOV9" s="65"/>
      <c r="JPA9" s="220"/>
      <c r="JPB9" s="65"/>
      <c r="JPC9" s="65"/>
      <c r="JPL9" s="65"/>
      <c r="JPQ9" s="220"/>
      <c r="JPR9" s="65"/>
      <c r="JPS9" s="65"/>
      <c r="JQB9" s="65"/>
      <c r="JQG9" s="220"/>
      <c r="JQH9" s="65"/>
      <c r="JQI9" s="65"/>
      <c r="JQR9" s="65"/>
      <c r="JQW9" s="220"/>
      <c r="JQX9" s="65"/>
      <c r="JQY9" s="65"/>
      <c r="JRH9" s="65"/>
      <c r="JRM9" s="220"/>
      <c r="JRN9" s="65"/>
      <c r="JRO9" s="65"/>
      <c r="JRX9" s="65"/>
      <c r="JSC9" s="220"/>
      <c r="JSD9" s="65"/>
      <c r="JSE9" s="65"/>
      <c r="JSN9" s="65"/>
      <c r="JSS9" s="220"/>
      <c r="JST9" s="65"/>
      <c r="JSU9" s="65"/>
      <c r="JTD9" s="65"/>
      <c r="JTI9" s="220"/>
      <c r="JTJ9" s="65"/>
      <c r="JTK9" s="65"/>
      <c r="JTT9" s="65"/>
      <c r="JTY9" s="220"/>
      <c r="JTZ9" s="65"/>
      <c r="JUA9" s="65"/>
      <c r="JUJ9" s="65"/>
      <c r="JUO9" s="220"/>
      <c r="JUP9" s="65"/>
      <c r="JUQ9" s="65"/>
      <c r="JUZ9" s="65"/>
      <c r="JVE9" s="220"/>
      <c r="JVF9" s="65"/>
      <c r="JVG9" s="65"/>
      <c r="JVP9" s="65"/>
      <c r="JVU9" s="220"/>
      <c r="JVV9" s="65"/>
      <c r="JVW9" s="65"/>
      <c r="JWF9" s="65"/>
      <c r="JWK9" s="220"/>
      <c r="JWL9" s="65"/>
      <c r="JWM9" s="65"/>
      <c r="JWV9" s="65"/>
      <c r="JXA9" s="220"/>
      <c r="JXB9" s="65"/>
      <c r="JXC9" s="65"/>
      <c r="JXL9" s="65"/>
      <c r="JXQ9" s="220"/>
      <c r="JXR9" s="65"/>
      <c r="JXS9" s="65"/>
      <c r="JYB9" s="65"/>
      <c r="JYG9" s="220"/>
      <c r="JYH9" s="65"/>
      <c r="JYI9" s="65"/>
      <c r="JYR9" s="65"/>
      <c r="JYW9" s="220"/>
      <c r="JYX9" s="65"/>
      <c r="JYY9" s="65"/>
      <c r="JZH9" s="65"/>
      <c r="JZM9" s="220"/>
      <c r="JZN9" s="65"/>
      <c r="JZO9" s="65"/>
      <c r="JZX9" s="65"/>
      <c r="KAC9" s="220"/>
      <c r="KAD9" s="65"/>
      <c r="KAE9" s="65"/>
      <c r="KAN9" s="65"/>
      <c r="KAS9" s="220"/>
      <c r="KAT9" s="65"/>
      <c r="KAU9" s="65"/>
      <c r="KBD9" s="65"/>
      <c r="KBI9" s="220"/>
      <c r="KBJ9" s="65"/>
      <c r="KBK9" s="65"/>
      <c r="KBT9" s="65"/>
      <c r="KBY9" s="220"/>
      <c r="KBZ9" s="65"/>
      <c r="KCA9" s="65"/>
      <c r="KCJ9" s="65"/>
      <c r="KCO9" s="220"/>
      <c r="KCP9" s="65"/>
      <c r="KCQ9" s="65"/>
      <c r="KCZ9" s="65"/>
      <c r="KDE9" s="220"/>
      <c r="KDF9" s="65"/>
      <c r="KDG9" s="65"/>
      <c r="KDP9" s="65"/>
      <c r="KDU9" s="220"/>
      <c r="KDV9" s="65"/>
      <c r="KDW9" s="65"/>
      <c r="KEF9" s="65"/>
      <c r="KEK9" s="220"/>
      <c r="KEL9" s="65"/>
      <c r="KEM9" s="65"/>
      <c r="KEV9" s="65"/>
      <c r="KFA9" s="220"/>
      <c r="KFB9" s="65"/>
      <c r="KFC9" s="65"/>
      <c r="KFL9" s="65"/>
      <c r="KFQ9" s="220"/>
      <c r="KFR9" s="65"/>
      <c r="KFS9" s="65"/>
      <c r="KGB9" s="65"/>
      <c r="KGG9" s="220"/>
      <c r="KGH9" s="65"/>
      <c r="KGI9" s="65"/>
      <c r="KGR9" s="65"/>
      <c r="KGW9" s="220"/>
      <c r="KGX9" s="65"/>
      <c r="KGY9" s="65"/>
      <c r="KHH9" s="65"/>
      <c r="KHM9" s="220"/>
      <c r="KHN9" s="65"/>
      <c r="KHO9" s="65"/>
      <c r="KHX9" s="65"/>
      <c r="KIC9" s="220"/>
      <c r="KID9" s="65"/>
      <c r="KIE9" s="65"/>
      <c r="KIN9" s="65"/>
      <c r="KIS9" s="220"/>
      <c r="KIT9" s="65"/>
      <c r="KIU9" s="65"/>
      <c r="KJD9" s="65"/>
      <c r="KJI9" s="220"/>
      <c r="KJJ9" s="65"/>
      <c r="KJK9" s="65"/>
      <c r="KJT9" s="65"/>
      <c r="KJY9" s="220"/>
      <c r="KJZ9" s="65"/>
      <c r="KKA9" s="65"/>
      <c r="KKJ9" s="65"/>
      <c r="KKO9" s="220"/>
      <c r="KKP9" s="65"/>
      <c r="KKQ9" s="65"/>
      <c r="KKZ9" s="65"/>
      <c r="KLE9" s="220"/>
      <c r="KLF9" s="65"/>
      <c r="KLG9" s="65"/>
      <c r="KLP9" s="65"/>
      <c r="KLU9" s="220"/>
      <c r="KLV9" s="65"/>
      <c r="KLW9" s="65"/>
      <c r="KMF9" s="65"/>
      <c r="KMK9" s="220"/>
      <c r="KML9" s="65"/>
      <c r="KMM9" s="65"/>
      <c r="KMV9" s="65"/>
      <c r="KNA9" s="220"/>
      <c r="KNB9" s="65"/>
      <c r="KNC9" s="65"/>
      <c r="KNL9" s="65"/>
      <c r="KNQ9" s="220"/>
      <c r="KNR9" s="65"/>
      <c r="KNS9" s="65"/>
      <c r="KOB9" s="65"/>
      <c r="KOG9" s="220"/>
      <c r="KOH9" s="65"/>
      <c r="KOI9" s="65"/>
      <c r="KOR9" s="65"/>
      <c r="KOW9" s="220"/>
      <c r="KOX9" s="65"/>
      <c r="KOY9" s="65"/>
      <c r="KPH9" s="65"/>
      <c r="KPM9" s="220"/>
      <c r="KPN9" s="65"/>
      <c r="KPO9" s="65"/>
      <c r="KPX9" s="65"/>
      <c r="KQC9" s="220"/>
      <c r="KQD9" s="65"/>
      <c r="KQE9" s="65"/>
      <c r="KQN9" s="65"/>
      <c r="KQS9" s="220"/>
      <c r="KQT9" s="65"/>
      <c r="KQU9" s="65"/>
      <c r="KRD9" s="65"/>
      <c r="KRI9" s="220"/>
      <c r="KRJ9" s="65"/>
      <c r="KRK9" s="65"/>
      <c r="KRT9" s="65"/>
      <c r="KRY9" s="220"/>
      <c r="KRZ9" s="65"/>
      <c r="KSA9" s="65"/>
      <c r="KSJ9" s="65"/>
      <c r="KSO9" s="220"/>
      <c r="KSP9" s="65"/>
      <c r="KSQ9" s="65"/>
      <c r="KSZ9" s="65"/>
      <c r="KTE9" s="220"/>
      <c r="KTF9" s="65"/>
      <c r="KTG9" s="65"/>
      <c r="KTP9" s="65"/>
      <c r="KTU9" s="220"/>
      <c r="KTV9" s="65"/>
      <c r="KTW9" s="65"/>
      <c r="KUF9" s="65"/>
      <c r="KUK9" s="220"/>
      <c r="KUL9" s="65"/>
      <c r="KUM9" s="65"/>
      <c r="KUV9" s="65"/>
      <c r="KVA9" s="220"/>
      <c r="KVB9" s="65"/>
      <c r="KVC9" s="65"/>
      <c r="KVL9" s="65"/>
      <c r="KVQ9" s="220"/>
      <c r="KVR9" s="65"/>
      <c r="KVS9" s="65"/>
      <c r="KWB9" s="65"/>
      <c r="KWG9" s="220"/>
      <c r="KWH9" s="65"/>
      <c r="KWI9" s="65"/>
      <c r="KWR9" s="65"/>
      <c r="KWW9" s="220"/>
      <c r="KWX9" s="65"/>
      <c r="KWY9" s="65"/>
      <c r="KXH9" s="65"/>
      <c r="KXM9" s="220"/>
      <c r="KXN9" s="65"/>
      <c r="KXO9" s="65"/>
      <c r="KXX9" s="65"/>
      <c r="KYC9" s="220"/>
      <c r="KYD9" s="65"/>
      <c r="KYE9" s="65"/>
      <c r="KYN9" s="65"/>
      <c r="KYS9" s="220"/>
      <c r="KYT9" s="65"/>
      <c r="KYU9" s="65"/>
      <c r="KZD9" s="65"/>
      <c r="KZI9" s="220"/>
      <c r="KZJ9" s="65"/>
      <c r="KZK9" s="65"/>
      <c r="KZT9" s="65"/>
      <c r="KZY9" s="220"/>
      <c r="KZZ9" s="65"/>
      <c r="LAA9" s="65"/>
      <c r="LAJ9" s="65"/>
      <c r="LAO9" s="220"/>
      <c r="LAP9" s="65"/>
      <c r="LAQ9" s="65"/>
      <c r="LAZ9" s="65"/>
      <c r="LBE9" s="220"/>
      <c r="LBF9" s="65"/>
      <c r="LBG9" s="65"/>
      <c r="LBP9" s="65"/>
      <c r="LBU9" s="220"/>
      <c r="LBV9" s="65"/>
      <c r="LBW9" s="65"/>
      <c r="LCF9" s="65"/>
      <c r="LCK9" s="220"/>
      <c r="LCL9" s="65"/>
      <c r="LCM9" s="65"/>
      <c r="LCV9" s="65"/>
      <c r="LDA9" s="220"/>
      <c r="LDB9" s="65"/>
      <c r="LDC9" s="65"/>
      <c r="LDL9" s="65"/>
      <c r="LDQ9" s="220"/>
      <c r="LDR9" s="65"/>
      <c r="LDS9" s="65"/>
      <c r="LEB9" s="65"/>
      <c r="LEG9" s="220"/>
      <c r="LEH9" s="65"/>
      <c r="LEI9" s="65"/>
      <c r="LER9" s="65"/>
      <c r="LEW9" s="220"/>
      <c r="LEX9" s="65"/>
      <c r="LEY9" s="65"/>
      <c r="LFH9" s="65"/>
      <c r="LFM9" s="220"/>
      <c r="LFN9" s="65"/>
      <c r="LFO9" s="65"/>
      <c r="LFX9" s="65"/>
      <c r="LGC9" s="220"/>
      <c r="LGD9" s="65"/>
      <c r="LGE9" s="65"/>
      <c r="LGN9" s="65"/>
      <c r="LGS9" s="220"/>
      <c r="LGT9" s="65"/>
      <c r="LGU9" s="65"/>
      <c r="LHD9" s="65"/>
      <c r="LHI9" s="220"/>
      <c r="LHJ9" s="65"/>
      <c r="LHK9" s="65"/>
      <c r="LHT9" s="65"/>
      <c r="LHY9" s="220"/>
      <c r="LHZ9" s="65"/>
      <c r="LIA9" s="65"/>
      <c r="LIJ9" s="65"/>
      <c r="LIO9" s="220"/>
      <c r="LIP9" s="65"/>
      <c r="LIQ9" s="65"/>
      <c r="LIZ9" s="65"/>
      <c r="LJE9" s="220"/>
      <c r="LJF9" s="65"/>
      <c r="LJG9" s="65"/>
      <c r="LJP9" s="65"/>
      <c r="LJU9" s="220"/>
      <c r="LJV9" s="65"/>
      <c r="LJW9" s="65"/>
      <c r="LKF9" s="65"/>
      <c r="LKK9" s="220"/>
      <c r="LKL9" s="65"/>
      <c r="LKM9" s="65"/>
      <c r="LKV9" s="65"/>
      <c r="LLA9" s="220"/>
      <c r="LLB9" s="65"/>
      <c r="LLC9" s="65"/>
      <c r="LLL9" s="65"/>
      <c r="LLQ9" s="220"/>
      <c r="LLR9" s="65"/>
      <c r="LLS9" s="65"/>
      <c r="LMB9" s="65"/>
      <c r="LMG9" s="220"/>
      <c r="LMH9" s="65"/>
      <c r="LMI9" s="65"/>
      <c r="LMR9" s="65"/>
      <c r="LMW9" s="220"/>
      <c r="LMX9" s="65"/>
      <c r="LMY9" s="65"/>
      <c r="LNH9" s="65"/>
      <c r="LNM9" s="220"/>
      <c r="LNN9" s="65"/>
      <c r="LNO9" s="65"/>
      <c r="LNX9" s="65"/>
      <c r="LOC9" s="220"/>
      <c r="LOD9" s="65"/>
      <c r="LOE9" s="65"/>
      <c r="LON9" s="65"/>
      <c r="LOS9" s="220"/>
      <c r="LOT9" s="65"/>
      <c r="LOU9" s="65"/>
      <c r="LPD9" s="65"/>
      <c r="LPI9" s="220"/>
      <c r="LPJ9" s="65"/>
      <c r="LPK9" s="65"/>
      <c r="LPT9" s="65"/>
      <c r="LPY9" s="220"/>
      <c r="LPZ9" s="65"/>
      <c r="LQA9" s="65"/>
      <c r="LQJ9" s="65"/>
      <c r="LQO9" s="220"/>
      <c r="LQP9" s="65"/>
      <c r="LQQ9" s="65"/>
      <c r="LQZ9" s="65"/>
      <c r="LRE9" s="220"/>
      <c r="LRF9" s="65"/>
      <c r="LRG9" s="65"/>
      <c r="LRP9" s="65"/>
      <c r="LRU9" s="220"/>
      <c r="LRV9" s="65"/>
      <c r="LRW9" s="65"/>
      <c r="LSF9" s="65"/>
      <c r="LSK9" s="220"/>
      <c r="LSL9" s="65"/>
      <c r="LSM9" s="65"/>
      <c r="LSV9" s="65"/>
      <c r="LTA9" s="220"/>
      <c r="LTB9" s="65"/>
      <c r="LTC9" s="65"/>
      <c r="LTL9" s="65"/>
      <c r="LTQ9" s="220"/>
      <c r="LTR9" s="65"/>
      <c r="LTS9" s="65"/>
      <c r="LUB9" s="65"/>
      <c r="LUG9" s="220"/>
      <c r="LUH9" s="65"/>
      <c r="LUI9" s="65"/>
      <c r="LUR9" s="65"/>
      <c r="LUW9" s="220"/>
      <c r="LUX9" s="65"/>
      <c r="LUY9" s="65"/>
      <c r="LVH9" s="65"/>
      <c r="LVM9" s="220"/>
      <c r="LVN9" s="65"/>
      <c r="LVO9" s="65"/>
      <c r="LVX9" s="65"/>
      <c r="LWC9" s="220"/>
      <c r="LWD9" s="65"/>
      <c r="LWE9" s="65"/>
      <c r="LWN9" s="65"/>
      <c r="LWS9" s="220"/>
      <c r="LWT9" s="65"/>
      <c r="LWU9" s="65"/>
      <c r="LXD9" s="65"/>
      <c r="LXI9" s="220"/>
      <c r="LXJ9" s="65"/>
      <c r="LXK9" s="65"/>
      <c r="LXT9" s="65"/>
      <c r="LXY9" s="220"/>
      <c r="LXZ9" s="65"/>
      <c r="LYA9" s="65"/>
      <c r="LYJ9" s="65"/>
      <c r="LYO9" s="220"/>
      <c r="LYP9" s="65"/>
      <c r="LYQ9" s="65"/>
      <c r="LYZ9" s="65"/>
      <c r="LZE9" s="220"/>
      <c r="LZF9" s="65"/>
      <c r="LZG9" s="65"/>
      <c r="LZP9" s="65"/>
      <c r="LZU9" s="220"/>
      <c r="LZV9" s="65"/>
      <c r="LZW9" s="65"/>
      <c r="MAF9" s="65"/>
      <c r="MAK9" s="220"/>
      <c r="MAL9" s="65"/>
      <c r="MAM9" s="65"/>
      <c r="MAV9" s="65"/>
      <c r="MBA9" s="220"/>
      <c r="MBB9" s="65"/>
      <c r="MBC9" s="65"/>
      <c r="MBL9" s="65"/>
      <c r="MBQ9" s="220"/>
      <c r="MBR9" s="65"/>
      <c r="MBS9" s="65"/>
      <c r="MCB9" s="65"/>
      <c r="MCG9" s="220"/>
      <c r="MCH9" s="65"/>
      <c r="MCI9" s="65"/>
      <c r="MCR9" s="65"/>
      <c r="MCW9" s="220"/>
      <c r="MCX9" s="65"/>
      <c r="MCY9" s="65"/>
      <c r="MDH9" s="65"/>
      <c r="MDM9" s="220"/>
      <c r="MDN9" s="65"/>
      <c r="MDO9" s="65"/>
      <c r="MDX9" s="65"/>
      <c r="MEC9" s="220"/>
      <c r="MED9" s="65"/>
      <c r="MEE9" s="65"/>
      <c r="MEN9" s="65"/>
      <c r="MES9" s="220"/>
      <c r="MET9" s="65"/>
      <c r="MEU9" s="65"/>
      <c r="MFD9" s="65"/>
      <c r="MFI9" s="220"/>
      <c r="MFJ9" s="65"/>
      <c r="MFK9" s="65"/>
      <c r="MFT9" s="65"/>
      <c r="MFY9" s="220"/>
      <c r="MFZ9" s="65"/>
      <c r="MGA9" s="65"/>
      <c r="MGJ9" s="65"/>
      <c r="MGO9" s="220"/>
      <c r="MGP9" s="65"/>
      <c r="MGQ9" s="65"/>
      <c r="MGZ9" s="65"/>
      <c r="MHE9" s="220"/>
      <c r="MHF9" s="65"/>
      <c r="MHG9" s="65"/>
      <c r="MHP9" s="65"/>
      <c r="MHU9" s="220"/>
      <c r="MHV9" s="65"/>
      <c r="MHW9" s="65"/>
      <c r="MIF9" s="65"/>
      <c r="MIK9" s="220"/>
      <c r="MIL9" s="65"/>
      <c r="MIM9" s="65"/>
      <c r="MIV9" s="65"/>
      <c r="MJA9" s="220"/>
      <c r="MJB9" s="65"/>
      <c r="MJC9" s="65"/>
      <c r="MJL9" s="65"/>
      <c r="MJQ9" s="220"/>
      <c r="MJR9" s="65"/>
      <c r="MJS9" s="65"/>
      <c r="MKB9" s="65"/>
      <c r="MKG9" s="220"/>
      <c r="MKH9" s="65"/>
      <c r="MKI9" s="65"/>
      <c r="MKR9" s="65"/>
      <c r="MKW9" s="220"/>
      <c r="MKX9" s="65"/>
      <c r="MKY9" s="65"/>
      <c r="MLH9" s="65"/>
      <c r="MLM9" s="220"/>
      <c r="MLN9" s="65"/>
      <c r="MLO9" s="65"/>
      <c r="MLX9" s="65"/>
      <c r="MMC9" s="220"/>
      <c r="MMD9" s="65"/>
      <c r="MME9" s="65"/>
      <c r="MMN9" s="65"/>
      <c r="MMS9" s="220"/>
      <c r="MMT9" s="65"/>
      <c r="MMU9" s="65"/>
      <c r="MND9" s="65"/>
      <c r="MNI9" s="220"/>
      <c r="MNJ9" s="65"/>
      <c r="MNK9" s="65"/>
      <c r="MNT9" s="65"/>
      <c r="MNY9" s="220"/>
      <c r="MNZ9" s="65"/>
      <c r="MOA9" s="65"/>
      <c r="MOJ9" s="65"/>
      <c r="MOO9" s="220"/>
      <c r="MOP9" s="65"/>
      <c r="MOQ9" s="65"/>
      <c r="MOZ9" s="65"/>
      <c r="MPE9" s="220"/>
      <c r="MPF9" s="65"/>
      <c r="MPG9" s="65"/>
      <c r="MPP9" s="65"/>
      <c r="MPU9" s="220"/>
      <c r="MPV9" s="65"/>
      <c r="MPW9" s="65"/>
      <c r="MQF9" s="65"/>
      <c r="MQK9" s="220"/>
      <c r="MQL9" s="65"/>
      <c r="MQM9" s="65"/>
      <c r="MQV9" s="65"/>
      <c r="MRA9" s="220"/>
      <c r="MRB9" s="65"/>
      <c r="MRC9" s="65"/>
      <c r="MRL9" s="65"/>
      <c r="MRQ9" s="220"/>
      <c r="MRR9" s="65"/>
      <c r="MRS9" s="65"/>
      <c r="MSB9" s="65"/>
      <c r="MSG9" s="220"/>
      <c r="MSH9" s="65"/>
      <c r="MSI9" s="65"/>
      <c r="MSR9" s="65"/>
      <c r="MSW9" s="220"/>
      <c r="MSX9" s="65"/>
      <c r="MSY9" s="65"/>
      <c r="MTH9" s="65"/>
      <c r="MTM9" s="220"/>
      <c r="MTN9" s="65"/>
      <c r="MTO9" s="65"/>
      <c r="MTX9" s="65"/>
      <c r="MUC9" s="220"/>
      <c r="MUD9" s="65"/>
      <c r="MUE9" s="65"/>
      <c r="MUN9" s="65"/>
      <c r="MUS9" s="220"/>
      <c r="MUT9" s="65"/>
      <c r="MUU9" s="65"/>
      <c r="MVD9" s="65"/>
      <c r="MVI9" s="220"/>
      <c r="MVJ9" s="65"/>
      <c r="MVK9" s="65"/>
      <c r="MVT9" s="65"/>
      <c r="MVY9" s="220"/>
      <c r="MVZ9" s="65"/>
      <c r="MWA9" s="65"/>
      <c r="MWJ9" s="65"/>
      <c r="MWO9" s="220"/>
      <c r="MWP9" s="65"/>
      <c r="MWQ9" s="65"/>
      <c r="MWZ9" s="65"/>
      <c r="MXE9" s="220"/>
      <c r="MXF9" s="65"/>
      <c r="MXG9" s="65"/>
      <c r="MXP9" s="65"/>
      <c r="MXU9" s="220"/>
      <c r="MXV9" s="65"/>
      <c r="MXW9" s="65"/>
      <c r="MYF9" s="65"/>
      <c r="MYK9" s="220"/>
      <c r="MYL9" s="65"/>
      <c r="MYM9" s="65"/>
      <c r="MYV9" s="65"/>
      <c r="MZA9" s="220"/>
      <c r="MZB9" s="65"/>
      <c r="MZC9" s="65"/>
      <c r="MZL9" s="65"/>
      <c r="MZQ9" s="220"/>
      <c r="MZR9" s="65"/>
      <c r="MZS9" s="65"/>
      <c r="NAB9" s="65"/>
      <c r="NAG9" s="220"/>
      <c r="NAH9" s="65"/>
      <c r="NAI9" s="65"/>
      <c r="NAR9" s="65"/>
      <c r="NAW9" s="220"/>
      <c r="NAX9" s="65"/>
      <c r="NAY9" s="65"/>
      <c r="NBH9" s="65"/>
      <c r="NBM9" s="220"/>
      <c r="NBN9" s="65"/>
      <c r="NBO9" s="65"/>
      <c r="NBX9" s="65"/>
      <c r="NCC9" s="220"/>
      <c r="NCD9" s="65"/>
      <c r="NCE9" s="65"/>
      <c r="NCN9" s="65"/>
      <c r="NCS9" s="220"/>
      <c r="NCT9" s="65"/>
      <c r="NCU9" s="65"/>
      <c r="NDD9" s="65"/>
      <c r="NDI9" s="220"/>
      <c r="NDJ9" s="65"/>
      <c r="NDK9" s="65"/>
      <c r="NDT9" s="65"/>
      <c r="NDY9" s="220"/>
      <c r="NDZ9" s="65"/>
      <c r="NEA9" s="65"/>
      <c r="NEJ9" s="65"/>
      <c r="NEO9" s="220"/>
      <c r="NEP9" s="65"/>
      <c r="NEQ9" s="65"/>
      <c r="NEZ9" s="65"/>
      <c r="NFE9" s="220"/>
      <c r="NFF9" s="65"/>
      <c r="NFG9" s="65"/>
      <c r="NFP9" s="65"/>
      <c r="NFU9" s="220"/>
      <c r="NFV9" s="65"/>
      <c r="NFW9" s="65"/>
      <c r="NGF9" s="65"/>
      <c r="NGK9" s="220"/>
      <c r="NGL9" s="65"/>
      <c r="NGM9" s="65"/>
      <c r="NGV9" s="65"/>
      <c r="NHA9" s="220"/>
      <c r="NHB9" s="65"/>
      <c r="NHC9" s="65"/>
      <c r="NHL9" s="65"/>
      <c r="NHQ9" s="220"/>
      <c r="NHR9" s="65"/>
      <c r="NHS9" s="65"/>
      <c r="NIB9" s="65"/>
      <c r="NIG9" s="220"/>
      <c r="NIH9" s="65"/>
      <c r="NII9" s="65"/>
      <c r="NIR9" s="65"/>
      <c r="NIW9" s="220"/>
      <c r="NIX9" s="65"/>
      <c r="NIY9" s="65"/>
      <c r="NJH9" s="65"/>
      <c r="NJM9" s="220"/>
      <c r="NJN9" s="65"/>
      <c r="NJO9" s="65"/>
      <c r="NJX9" s="65"/>
      <c r="NKC9" s="220"/>
      <c r="NKD9" s="65"/>
      <c r="NKE9" s="65"/>
      <c r="NKN9" s="65"/>
      <c r="NKS9" s="220"/>
      <c r="NKT9" s="65"/>
      <c r="NKU9" s="65"/>
      <c r="NLD9" s="65"/>
      <c r="NLI9" s="220"/>
      <c r="NLJ9" s="65"/>
      <c r="NLK9" s="65"/>
      <c r="NLT9" s="65"/>
      <c r="NLY9" s="220"/>
      <c r="NLZ9" s="65"/>
      <c r="NMA9" s="65"/>
      <c r="NMJ9" s="65"/>
      <c r="NMO9" s="220"/>
      <c r="NMP9" s="65"/>
      <c r="NMQ9" s="65"/>
      <c r="NMZ9" s="65"/>
      <c r="NNE9" s="220"/>
      <c r="NNF9" s="65"/>
      <c r="NNG9" s="65"/>
      <c r="NNP9" s="65"/>
      <c r="NNU9" s="220"/>
      <c r="NNV9" s="65"/>
      <c r="NNW9" s="65"/>
      <c r="NOF9" s="65"/>
      <c r="NOK9" s="220"/>
      <c r="NOL9" s="65"/>
      <c r="NOM9" s="65"/>
      <c r="NOV9" s="65"/>
      <c r="NPA9" s="220"/>
      <c r="NPB9" s="65"/>
      <c r="NPC9" s="65"/>
      <c r="NPL9" s="65"/>
      <c r="NPQ9" s="220"/>
      <c r="NPR9" s="65"/>
      <c r="NPS9" s="65"/>
      <c r="NQB9" s="65"/>
      <c r="NQG9" s="220"/>
      <c r="NQH9" s="65"/>
      <c r="NQI9" s="65"/>
      <c r="NQR9" s="65"/>
      <c r="NQW9" s="220"/>
      <c r="NQX9" s="65"/>
      <c r="NQY9" s="65"/>
      <c r="NRH9" s="65"/>
      <c r="NRM9" s="220"/>
      <c r="NRN9" s="65"/>
      <c r="NRO9" s="65"/>
      <c r="NRX9" s="65"/>
      <c r="NSC9" s="220"/>
      <c r="NSD9" s="65"/>
      <c r="NSE9" s="65"/>
      <c r="NSN9" s="65"/>
      <c r="NSS9" s="220"/>
      <c r="NST9" s="65"/>
      <c r="NSU9" s="65"/>
      <c r="NTD9" s="65"/>
      <c r="NTI9" s="220"/>
      <c r="NTJ9" s="65"/>
      <c r="NTK9" s="65"/>
      <c r="NTT9" s="65"/>
      <c r="NTY9" s="220"/>
      <c r="NTZ9" s="65"/>
      <c r="NUA9" s="65"/>
      <c r="NUJ9" s="65"/>
      <c r="NUO9" s="220"/>
      <c r="NUP9" s="65"/>
      <c r="NUQ9" s="65"/>
      <c r="NUZ9" s="65"/>
      <c r="NVE9" s="220"/>
      <c r="NVF9" s="65"/>
      <c r="NVG9" s="65"/>
      <c r="NVP9" s="65"/>
      <c r="NVU9" s="220"/>
      <c r="NVV9" s="65"/>
      <c r="NVW9" s="65"/>
      <c r="NWF9" s="65"/>
      <c r="NWK9" s="220"/>
      <c r="NWL9" s="65"/>
      <c r="NWM9" s="65"/>
      <c r="NWV9" s="65"/>
      <c r="NXA9" s="220"/>
      <c r="NXB9" s="65"/>
      <c r="NXC9" s="65"/>
      <c r="NXL9" s="65"/>
      <c r="NXQ9" s="220"/>
      <c r="NXR9" s="65"/>
      <c r="NXS9" s="65"/>
      <c r="NYB9" s="65"/>
      <c r="NYG9" s="220"/>
      <c r="NYH9" s="65"/>
      <c r="NYI9" s="65"/>
      <c r="NYR9" s="65"/>
      <c r="NYW9" s="220"/>
      <c r="NYX9" s="65"/>
      <c r="NYY9" s="65"/>
      <c r="NZH9" s="65"/>
      <c r="NZM9" s="220"/>
      <c r="NZN9" s="65"/>
      <c r="NZO9" s="65"/>
      <c r="NZX9" s="65"/>
      <c r="OAC9" s="220"/>
      <c r="OAD9" s="65"/>
      <c r="OAE9" s="65"/>
      <c r="OAN9" s="65"/>
      <c r="OAS9" s="220"/>
      <c r="OAT9" s="65"/>
      <c r="OAU9" s="65"/>
      <c r="OBD9" s="65"/>
      <c r="OBI9" s="220"/>
      <c r="OBJ9" s="65"/>
      <c r="OBK9" s="65"/>
      <c r="OBT9" s="65"/>
      <c r="OBY9" s="220"/>
      <c r="OBZ9" s="65"/>
      <c r="OCA9" s="65"/>
      <c r="OCJ9" s="65"/>
      <c r="OCO9" s="220"/>
      <c r="OCP9" s="65"/>
      <c r="OCQ9" s="65"/>
      <c r="OCZ9" s="65"/>
      <c r="ODE9" s="220"/>
      <c r="ODF9" s="65"/>
      <c r="ODG9" s="65"/>
      <c r="ODP9" s="65"/>
      <c r="ODU9" s="220"/>
      <c r="ODV9" s="65"/>
      <c r="ODW9" s="65"/>
      <c r="OEF9" s="65"/>
      <c r="OEK9" s="220"/>
      <c r="OEL9" s="65"/>
      <c r="OEM9" s="65"/>
      <c r="OEV9" s="65"/>
      <c r="OFA9" s="220"/>
      <c r="OFB9" s="65"/>
      <c r="OFC9" s="65"/>
      <c r="OFL9" s="65"/>
      <c r="OFQ9" s="220"/>
      <c r="OFR9" s="65"/>
      <c r="OFS9" s="65"/>
      <c r="OGB9" s="65"/>
      <c r="OGG9" s="220"/>
      <c r="OGH9" s="65"/>
      <c r="OGI9" s="65"/>
      <c r="OGR9" s="65"/>
      <c r="OGW9" s="220"/>
      <c r="OGX9" s="65"/>
      <c r="OGY9" s="65"/>
      <c r="OHH9" s="65"/>
      <c r="OHM9" s="220"/>
      <c r="OHN9" s="65"/>
      <c r="OHO9" s="65"/>
      <c r="OHX9" s="65"/>
      <c r="OIC9" s="220"/>
      <c r="OID9" s="65"/>
      <c r="OIE9" s="65"/>
      <c r="OIN9" s="65"/>
      <c r="OIS9" s="220"/>
      <c r="OIT9" s="65"/>
      <c r="OIU9" s="65"/>
      <c r="OJD9" s="65"/>
      <c r="OJI9" s="220"/>
      <c r="OJJ9" s="65"/>
      <c r="OJK9" s="65"/>
      <c r="OJT9" s="65"/>
      <c r="OJY9" s="220"/>
      <c r="OJZ9" s="65"/>
      <c r="OKA9" s="65"/>
      <c r="OKJ9" s="65"/>
      <c r="OKO9" s="220"/>
      <c r="OKP9" s="65"/>
      <c r="OKQ9" s="65"/>
      <c r="OKZ9" s="65"/>
      <c r="OLE9" s="220"/>
      <c r="OLF9" s="65"/>
      <c r="OLG9" s="65"/>
      <c r="OLP9" s="65"/>
      <c r="OLU9" s="220"/>
      <c r="OLV9" s="65"/>
      <c r="OLW9" s="65"/>
      <c r="OMF9" s="65"/>
      <c r="OMK9" s="220"/>
      <c r="OML9" s="65"/>
      <c r="OMM9" s="65"/>
      <c r="OMV9" s="65"/>
      <c r="ONA9" s="220"/>
      <c r="ONB9" s="65"/>
      <c r="ONC9" s="65"/>
      <c r="ONL9" s="65"/>
      <c r="ONQ9" s="220"/>
      <c r="ONR9" s="65"/>
      <c r="ONS9" s="65"/>
      <c r="OOB9" s="65"/>
      <c r="OOG9" s="220"/>
      <c r="OOH9" s="65"/>
      <c r="OOI9" s="65"/>
      <c r="OOR9" s="65"/>
      <c r="OOW9" s="220"/>
      <c r="OOX9" s="65"/>
      <c r="OOY9" s="65"/>
      <c r="OPH9" s="65"/>
      <c r="OPM9" s="220"/>
      <c r="OPN9" s="65"/>
      <c r="OPO9" s="65"/>
      <c r="OPX9" s="65"/>
      <c r="OQC9" s="220"/>
      <c r="OQD9" s="65"/>
      <c r="OQE9" s="65"/>
      <c r="OQN9" s="65"/>
      <c r="OQS9" s="220"/>
      <c r="OQT9" s="65"/>
      <c r="OQU9" s="65"/>
      <c r="ORD9" s="65"/>
      <c r="ORI9" s="220"/>
      <c r="ORJ9" s="65"/>
      <c r="ORK9" s="65"/>
      <c r="ORT9" s="65"/>
      <c r="ORY9" s="220"/>
      <c r="ORZ9" s="65"/>
      <c r="OSA9" s="65"/>
      <c r="OSJ9" s="65"/>
      <c r="OSO9" s="220"/>
      <c r="OSP9" s="65"/>
      <c r="OSQ9" s="65"/>
      <c r="OSZ9" s="65"/>
      <c r="OTE9" s="220"/>
      <c r="OTF9" s="65"/>
      <c r="OTG9" s="65"/>
      <c r="OTP9" s="65"/>
      <c r="OTU9" s="220"/>
      <c r="OTV9" s="65"/>
      <c r="OTW9" s="65"/>
      <c r="OUF9" s="65"/>
      <c r="OUK9" s="220"/>
      <c r="OUL9" s="65"/>
      <c r="OUM9" s="65"/>
      <c r="OUV9" s="65"/>
      <c r="OVA9" s="220"/>
      <c r="OVB9" s="65"/>
      <c r="OVC9" s="65"/>
      <c r="OVL9" s="65"/>
      <c r="OVQ9" s="220"/>
      <c r="OVR9" s="65"/>
      <c r="OVS9" s="65"/>
      <c r="OWB9" s="65"/>
      <c r="OWG9" s="220"/>
      <c r="OWH9" s="65"/>
      <c r="OWI9" s="65"/>
      <c r="OWR9" s="65"/>
      <c r="OWW9" s="220"/>
      <c r="OWX9" s="65"/>
      <c r="OWY9" s="65"/>
      <c r="OXH9" s="65"/>
      <c r="OXM9" s="220"/>
      <c r="OXN9" s="65"/>
      <c r="OXO9" s="65"/>
      <c r="OXX9" s="65"/>
      <c r="OYC9" s="220"/>
      <c r="OYD9" s="65"/>
      <c r="OYE9" s="65"/>
      <c r="OYN9" s="65"/>
      <c r="OYS9" s="220"/>
      <c r="OYT9" s="65"/>
      <c r="OYU9" s="65"/>
      <c r="OZD9" s="65"/>
      <c r="OZI9" s="220"/>
      <c r="OZJ9" s="65"/>
      <c r="OZK9" s="65"/>
      <c r="OZT9" s="65"/>
      <c r="OZY9" s="220"/>
      <c r="OZZ9" s="65"/>
      <c r="PAA9" s="65"/>
      <c r="PAJ9" s="65"/>
      <c r="PAO9" s="220"/>
      <c r="PAP9" s="65"/>
      <c r="PAQ9" s="65"/>
      <c r="PAZ9" s="65"/>
      <c r="PBE9" s="220"/>
      <c r="PBF9" s="65"/>
      <c r="PBG9" s="65"/>
      <c r="PBP9" s="65"/>
      <c r="PBU9" s="220"/>
      <c r="PBV9" s="65"/>
      <c r="PBW9" s="65"/>
      <c r="PCF9" s="65"/>
      <c r="PCK9" s="220"/>
      <c r="PCL9" s="65"/>
      <c r="PCM9" s="65"/>
      <c r="PCV9" s="65"/>
      <c r="PDA9" s="220"/>
      <c r="PDB9" s="65"/>
      <c r="PDC9" s="65"/>
      <c r="PDL9" s="65"/>
      <c r="PDQ9" s="220"/>
      <c r="PDR9" s="65"/>
      <c r="PDS9" s="65"/>
      <c r="PEB9" s="65"/>
      <c r="PEG9" s="220"/>
      <c r="PEH9" s="65"/>
      <c r="PEI9" s="65"/>
      <c r="PER9" s="65"/>
      <c r="PEW9" s="220"/>
      <c r="PEX9" s="65"/>
      <c r="PEY9" s="65"/>
      <c r="PFH9" s="65"/>
      <c r="PFM9" s="220"/>
      <c r="PFN9" s="65"/>
      <c r="PFO9" s="65"/>
      <c r="PFX9" s="65"/>
      <c r="PGC9" s="220"/>
      <c r="PGD9" s="65"/>
      <c r="PGE9" s="65"/>
      <c r="PGN9" s="65"/>
      <c r="PGS9" s="220"/>
      <c r="PGT9" s="65"/>
      <c r="PGU9" s="65"/>
      <c r="PHD9" s="65"/>
      <c r="PHI9" s="220"/>
      <c r="PHJ9" s="65"/>
      <c r="PHK9" s="65"/>
      <c r="PHT9" s="65"/>
      <c r="PHY9" s="220"/>
      <c r="PHZ9" s="65"/>
      <c r="PIA9" s="65"/>
      <c r="PIJ9" s="65"/>
      <c r="PIO9" s="220"/>
      <c r="PIP9" s="65"/>
      <c r="PIQ9" s="65"/>
      <c r="PIZ9" s="65"/>
      <c r="PJE9" s="220"/>
      <c r="PJF9" s="65"/>
      <c r="PJG9" s="65"/>
      <c r="PJP9" s="65"/>
      <c r="PJU9" s="220"/>
      <c r="PJV9" s="65"/>
      <c r="PJW9" s="65"/>
      <c r="PKF9" s="65"/>
      <c r="PKK9" s="220"/>
      <c r="PKL9" s="65"/>
      <c r="PKM9" s="65"/>
      <c r="PKV9" s="65"/>
      <c r="PLA9" s="220"/>
      <c r="PLB9" s="65"/>
      <c r="PLC9" s="65"/>
      <c r="PLL9" s="65"/>
      <c r="PLQ9" s="220"/>
      <c r="PLR9" s="65"/>
      <c r="PLS9" s="65"/>
      <c r="PMB9" s="65"/>
      <c r="PMG9" s="220"/>
      <c r="PMH9" s="65"/>
      <c r="PMI9" s="65"/>
      <c r="PMR9" s="65"/>
      <c r="PMW9" s="220"/>
      <c r="PMX9" s="65"/>
      <c r="PMY9" s="65"/>
      <c r="PNH9" s="65"/>
      <c r="PNM9" s="220"/>
      <c r="PNN9" s="65"/>
      <c r="PNO9" s="65"/>
      <c r="PNX9" s="65"/>
      <c r="POC9" s="220"/>
      <c r="POD9" s="65"/>
      <c r="POE9" s="65"/>
      <c r="PON9" s="65"/>
      <c r="POS9" s="220"/>
      <c r="POT9" s="65"/>
      <c r="POU9" s="65"/>
      <c r="PPD9" s="65"/>
      <c r="PPI9" s="220"/>
      <c r="PPJ9" s="65"/>
      <c r="PPK9" s="65"/>
      <c r="PPT9" s="65"/>
      <c r="PPY9" s="220"/>
      <c r="PPZ9" s="65"/>
      <c r="PQA9" s="65"/>
      <c r="PQJ9" s="65"/>
      <c r="PQO9" s="220"/>
      <c r="PQP9" s="65"/>
      <c r="PQQ9" s="65"/>
      <c r="PQZ9" s="65"/>
      <c r="PRE9" s="220"/>
      <c r="PRF9" s="65"/>
      <c r="PRG9" s="65"/>
      <c r="PRP9" s="65"/>
      <c r="PRU9" s="220"/>
      <c r="PRV9" s="65"/>
      <c r="PRW9" s="65"/>
      <c r="PSF9" s="65"/>
      <c r="PSK9" s="220"/>
      <c r="PSL9" s="65"/>
      <c r="PSM9" s="65"/>
      <c r="PSV9" s="65"/>
      <c r="PTA9" s="220"/>
      <c r="PTB9" s="65"/>
      <c r="PTC9" s="65"/>
      <c r="PTL9" s="65"/>
      <c r="PTQ9" s="220"/>
      <c r="PTR9" s="65"/>
      <c r="PTS9" s="65"/>
      <c r="PUB9" s="65"/>
      <c r="PUG9" s="220"/>
      <c r="PUH9" s="65"/>
      <c r="PUI9" s="65"/>
      <c r="PUR9" s="65"/>
      <c r="PUW9" s="220"/>
      <c r="PUX9" s="65"/>
      <c r="PUY9" s="65"/>
      <c r="PVH9" s="65"/>
      <c r="PVM9" s="220"/>
      <c r="PVN9" s="65"/>
      <c r="PVO9" s="65"/>
      <c r="PVX9" s="65"/>
      <c r="PWC9" s="220"/>
      <c r="PWD9" s="65"/>
      <c r="PWE9" s="65"/>
      <c r="PWN9" s="65"/>
      <c r="PWS9" s="220"/>
      <c r="PWT9" s="65"/>
      <c r="PWU9" s="65"/>
      <c r="PXD9" s="65"/>
      <c r="PXI9" s="220"/>
      <c r="PXJ9" s="65"/>
      <c r="PXK9" s="65"/>
      <c r="PXT9" s="65"/>
      <c r="PXY9" s="220"/>
      <c r="PXZ9" s="65"/>
      <c r="PYA9" s="65"/>
      <c r="PYJ9" s="65"/>
      <c r="PYO9" s="220"/>
      <c r="PYP9" s="65"/>
      <c r="PYQ9" s="65"/>
      <c r="PYZ9" s="65"/>
      <c r="PZE9" s="220"/>
      <c r="PZF9" s="65"/>
      <c r="PZG9" s="65"/>
      <c r="PZP9" s="65"/>
      <c r="PZU9" s="220"/>
      <c r="PZV9" s="65"/>
      <c r="PZW9" s="65"/>
      <c r="QAF9" s="65"/>
      <c r="QAK9" s="220"/>
      <c r="QAL9" s="65"/>
      <c r="QAM9" s="65"/>
      <c r="QAV9" s="65"/>
      <c r="QBA9" s="220"/>
      <c r="QBB9" s="65"/>
      <c r="QBC9" s="65"/>
      <c r="QBL9" s="65"/>
      <c r="QBQ9" s="220"/>
      <c r="QBR9" s="65"/>
      <c r="QBS9" s="65"/>
      <c r="QCB9" s="65"/>
      <c r="QCG9" s="220"/>
      <c r="QCH9" s="65"/>
      <c r="QCI9" s="65"/>
      <c r="QCR9" s="65"/>
      <c r="QCW9" s="220"/>
      <c r="QCX9" s="65"/>
      <c r="QCY9" s="65"/>
      <c r="QDH9" s="65"/>
      <c r="QDM9" s="220"/>
      <c r="QDN9" s="65"/>
      <c r="QDO9" s="65"/>
      <c r="QDX9" s="65"/>
      <c r="QEC9" s="220"/>
      <c r="QED9" s="65"/>
      <c r="QEE9" s="65"/>
      <c r="QEN9" s="65"/>
      <c r="QES9" s="220"/>
      <c r="QET9" s="65"/>
      <c r="QEU9" s="65"/>
      <c r="QFD9" s="65"/>
      <c r="QFI9" s="220"/>
      <c r="QFJ9" s="65"/>
      <c r="QFK9" s="65"/>
      <c r="QFT9" s="65"/>
      <c r="QFY9" s="220"/>
      <c r="QFZ9" s="65"/>
      <c r="QGA9" s="65"/>
      <c r="QGJ9" s="65"/>
      <c r="QGO9" s="220"/>
      <c r="QGP9" s="65"/>
      <c r="QGQ9" s="65"/>
      <c r="QGZ9" s="65"/>
      <c r="QHE9" s="220"/>
      <c r="QHF9" s="65"/>
      <c r="QHG9" s="65"/>
      <c r="QHP9" s="65"/>
      <c r="QHU9" s="220"/>
      <c r="QHV9" s="65"/>
      <c r="QHW9" s="65"/>
      <c r="QIF9" s="65"/>
      <c r="QIK9" s="220"/>
      <c r="QIL9" s="65"/>
      <c r="QIM9" s="65"/>
      <c r="QIV9" s="65"/>
      <c r="QJA9" s="220"/>
      <c r="QJB9" s="65"/>
      <c r="QJC9" s="65"/>
      <c r="QJL9" s="65"/>
      <c r="QJQ9" s="220"/>
      <c r="QJR9" s="65"/>
      <c r="QJS9" s="65"/>
      <c r="QKB9" s="65"/>
      <c r="QKG9" s="220"/>
      <c r="QKH9" s="65"/>
      <c r="QKI9" s="65"/>
      <c r="QKR9" s="65"/>
      <c r="QKW9" s="220"/>
      <c r="QKX9" s="65"/>
      <c r="QKY9" s="65"/>
      <c r="QLH9" s="65"/>
      <c r="QLM9" s="220"/>
      <c r="QLN9" s="65"/>
      <c r="QLO9" s="65"/>
      <c r="QLX9" s="65"/>
      <c r="QMC9" s="220"/>
      <c r="QMD9" s="65"/>
      <c r="QME9" s="65"/>
      <c r="QMN9" s="65"/>
      <c r="QMS9" s="220"/>
      <c r="QMT9" s="65"/>
      <c r="QMU9" s="65"/>
      <c r="QND9" s="65"/>
      <c r="QNI9" s="220"/>
      <c r="QNJ9" s="65"/>
      <c r="QNK9" s="65"/>
      <c r="QNT9" s="65"/>
      <c r="QNY9" s="220"/>
      <c r="QNZ9" s="65"/>
      <c r="QOA9" s="65"/>
      <c r="QOJ9" s="65"/>
      <c r="QOO9" s="220"/>
      <c r="QOP9" s="65"/>
      <c r="QOQ9" s="65"/>
      <c r="QOZ9" s="65"/>
      <c r="QPE9" s="220"/>
      <c r="QPF9" s="65"/>
      <c r="QPG9" s="65"/>
      <c r="QPP9" s="65"/>
      <c r="QPU9" s="220"/>
      <c r="QPV9" s="65"/>
      <c r="QPW9" s="65"/>
      <c r="QQF9" s="65"/>
      <c r="QQK9" s="220"/>
      <c r="QQL9" s="65"/>
      <c r="QQM9" s="65"/>
      <c r="QQV9" s="65"/>
      <c r="QRA9" s="220"/>
      <c r="QRB9" s="65"/>
      <c r="QRC9" s="65"/>
      <c r="QRL9" s="65"/>
      <c r="QRQ9" s="220"/>
      <c r="QRR9" s="65"/>
      <c r="QRS9" s="65"/>
      <c r="QSB9" s="65"/>
      <c r="QSG9" s="220"/>
      <c r="QSH9" s="65"/>
      <c r="QSI9" s="65"/>
      <c r="QSR9" s="65"/>
      <c r="QSW9" s="220"/>
      <c r="QSX9" s="65"/>
      <c r="QSY9" s="65"/>
      <c r="QTH9" s="65"/>
      <c r="QTM9" s="220"/>
      <c r="QTN9" s="65"/>
      <c r="QTO9" s="65"/>
      <c r="QTX9" s="65"/>
      <c r="QUC9" s="220"/>
      <c r="QUD9" s="65"/>
      <c r="QUE9" s="65"/>
      <c r="QUN9" s="65"/>
      <c r="QUS9" s="220"/>
      <c r="QUT9" s="65"/>
      <c r="QUU9" s="65"/>
      <c r="QVD9" s="65"/>
      <c r="QVI9" s="220"/>
      <c r="QVJ9" s="65"/>
      <c r="QVK9" s="65"/>
      <c r="QVT9" s="65"/>
      <c r="QVY9" s="220"/>
      <c r="QVZ9" s="65"/>
      <c r="QWA9" s="65"/>
      <c r="QWJ9" s="65"/>
      <c r="QWO9" s="220"/>
      <c r="QWP9" s="65"/>
      <c r="QWQ9" s="65"/>
      <c r="QWZ9" s="65"/>
      <c r="QXE9" s="220"/>
      <c r="QXF9" s="65"/>
      <c r="QXG9" s="65"/>
      <c r="QXP9" s="65"/>
      <c r="QXU9" s="220"/>
      <c r="QXV9" s="65"/>
      <c r="QXW9" s="65"/>
      <c r="QYF9" s="65"/>
      <c r="QYK9" s="220"/>
      <c r="QYL9" s="65"/>
      <c r="QYM9" s="65"/>
      <c r="QYV9" s="65"/>
      <c r="QZA9" s="220"/>
      <c r="QZB9" s="65"/>
      <c r="QZC9" s="65"/>
      <c r="QZL9" s="65"/>
      <c r="QZQ9" s="220"/>
      <c r="QZR9" s="65"/>
      <c r="QZS9" s="65"/>
      <c r="RAB9" s="65"/>
      <c r="RAG9" s="220"/>
      <c r="RAH9" s="65"/>
      <c r="RAI9" s="65"/>
      <c r="RAR9" s="65"/>
      <c r="RAW9" s="220"/>
      <c r="RAX9" s="65"/>
      <c r="RAY9" s="65"/>
      <c r="RBH9" s="65"/>
      <c r="RBM9" s="220"/>
      <c r="RBN9" s="65"/>
      <c r="RBO9" s="65"/>
      <c r="RBX9" s="65"/>
      <c r="RCC9" s="220"/>
      <c r="RCD9" s="65"/>
      <c r="RCE9" s="65"/>
      <c r="RCN9" s="65"/>
      <c r="RCS9" s="220"/>
      <c r="RCT9" s="65"/>
      <c r="RCU9" s="65"/>
      <c r="RDD9" s="65"/>
      <c r="RDI9" s="220"/>
      <c r="RDJ9" s="65"/>
      <c r="RDK9" s="65"/>
      <c r="RDT9" s="65"/>
      <c r="RDY9" s="220"/>
      <c r="RDZ9" s="65"/>
      <c r="REA9" s="65"/>
      <c r="REJ9" s="65"/>
      <c r="REO9" s="220"/>
      <c r="REP9" s="65"/>
      <c r="REQ9" s="65"/>
      <c r="REZ9" s="65"/>
      <c r="RFE9" s="220"/>
      <c r="RFF9" s="65"/>
      <c r="RFG9" s="65"/>
      <c r="RFP9" s="65"/>
      <c r="RFU9" s="220"/>
      <c r="RFV9" s="65"/>
      <c r="RFW9" s="65"/>
      <c r="RGF9" s="65"/>
      <c r="RGK9" s="220"/>
      <c r="RGL9" s="65"/>
      <c r="RGM9" s="65"/>
      <c r="RGV9" s="65"/>
      <c r="RHA9" s="220"/>
      <c r="RHB9" s="65"/>
      <c r="RHC9" s="65"/>
      <c r="RHL9" s="65"/>
      <c r="RHQ9" s="220"/>
      <c r="RHR9" s="65"/>
      <c r="RHS9" s="65"/>
      <c r="RIB9" s="65"/>
      <c r="RIG9" s="220"/>
      <c r="RIH9" s="65"/>
      <c r="RII9" s="65"/>
      <c r="RIR9" s="65"/>
      <c r="RIW9" s="220"/>
      <c r="RIX9" s="65"/>
      <c r="RIY9" s="65"/>
      <c r="RJH9" s="65"/>
      <c r="RJM9" s="220"/>
      <c r="RJN9" s="65"/>
      <c r="RJO9" s="65"/>
      <c r="RJX9" s="65"/>
      <c r="RKC9" s="220"/>
      <c r="RKD9" s="65"/>
      <c r="RKE9" s="65"/>
      <c r="RKN9" s="65"/>
      <c r="RKS9" s="220"/>
      <c r="RKT9" s="65"/>
      <c r="RKU9" s="65"/>
      <c r="RLD9" s="65"/>
      <c r="RLI9" s="220"/>
      <c r="RLJ9" s="65"/>
      <c r="RLK9" s="65"/>
      <c r="RLT9" s="65"/>
      <c r="RLY9" s="220"/>
      <c r="RLZ9" s="65"/>
      <c r="RMA9" s="65"/>
      <c r="RMJ9" s="65"/>
      <c r="RMO9" s="220"/>
      <c r="RMP9" s="65"/>
      <c r="RMQ9" s="65"/>
      <c r="RMZ9" s="65"/>
      <c r="RNE9" s="220"/>
      <c r="RNF9" s="65"/>
      <c r="RNG9" s="65"/>
      <c r="RNP9" s="65"/>
      <c r="RNU9" s="220"/>
      <c r="RNV9" s="65"/>
      <c r="RNW9" s="65"/>
      <c r="ROF9" s="65"/>
      <c r="ROK9" s="220"/>
      <c r="ROL9" s="65"/>
      <c r="ROM9" s="65"/>
      <c r="ROV9" s="65"/>
      <c r="RPA9" s="220"/>
      <c r="RPB9" s="65"/>
      <c r="RPC9" s="65"/>
      <c r="RPL9" s="65"/>
      <c r="RPQ9" s="220"/>
      <c r="RPR9" s="65"/>
      <c r="RPS9" s="65"/>
      <c r="RQB9" s="65"/>
      <c r="RQG9" s="220"/>
      <c r="RQH9" s="65"/>
      <c r="RQI9" s="65"/>
      <c r="RQR9" s="65"/>
      <c r="RQW9" s="220"/>
      <c r="RQX9" s="65"/>
      <c r="RQY9" s="65"/>
      <c r="RRH9" s="65"/>
      <c r="RRM9" s="220"/>
      <c r="RRN9" s="65"/>
      <c r="RRO9" s="65"/>
      <c r="RRX9" s="65"/>
      <c r="RSC9" s="220"/>
      <c r="RSD9" s="65"/>
      <c r="RSE9" s="65"/>
      <c r="RSN9" s="65"/>
      <c r="RSS9" s="220"/>
      <c r="RST9" s="65"/>
      <c r="RSU9" s="65"/>
      <c r="RTD9" s="65"/>
      <c r="RTI9" s="220"/>
      <c r="RTJ9" s="65"/>
      <c r="RTK9" s="65"/>
      <c r="RTT9" s="65"/>
      <c r="RTY9" s="220"/>
      <c r="RTZ9" s="65"/>
      <c r="RUA9" s="65"/>
      <c r="RUJ9" s="65"/>
      <c r="RUO9" s="220"/>
      <c r="RUP9" s="65"/>
      <c r="RUQ9" s="65"/>
      <c r="RUZ9" s="65"/>
      <c r="RVE9" s="220"/>
      <c r="RVF9" s="65"/>
      <c r="RVG9" s="65"/>
      <c r="RVP9" s="65"/>
      <c r="RVU9" s="220"/>
      <c r="RVV9" s="65"/>
      <c r="RVW9" s="65"/>
      <c r="RWF9" s="65"/>
      <c r="RWK9" s="220"/>
      <c r="RWL9" s="65"/>
      <c r="RWM9" s="65"/>
      <c r="RWV9" s="65"/>
      <c r="RXA9" s="220"/>
      <c r="RXB9" s="65"/>
      <c r="RXC9" s="65"/>
      <c r="RXL9" s="65"/>
      <c r="RXQ9" s="220"/>
      <c r="RXR9" s="65"/>
      <c r="RXS9" s="65"/>
      <c r="RYB9" s="65"/>
      <c r="RYG9" s="220"/>
      <c r="RYH9" s="65"/>
      <c r="RYI9" s="65"/>
      <c r="RYR9" s="65"/>
      <c r="RYW9" s="220"/>
      <c r="RYX9" s="65"/>
      <c r="RYY9" s="65"/>
      <c r="RZH9" s="65"/>
      <c r="RZM9" s="220"/>
      <c r="RZN9" s="65"/>
      <c r="RZO9" s="65"/>
      <c r="RZX9" s="65"/>
      <c r="SAC9" s="220"/>
      <c r="SAD9" s="65"/>
      <c r="SAE9" s="65"/>
      <c r="SAN9" s="65"/>
      <c r="SAS9" s="220"/>
      <c r="SAT9" s="65"/>
      <c r="SAU9" s="65"/>
      <c r="SBD9" s="65"/>
      <c r="SBI9" s="220"/>
      <c r="SBJ9" s="65"/>
      <c r="SBK9" s="65"/>
      <c r="SBT9" s="65"/>
      <c r="SBY9" s="220"/>
      <c r="SBZ9" s="65"/>
      <c r="SCA9" s="65"/>
      <c r="SCJ9" s="65"/>
      <c r="SCO9" s="220"/>
      <c r="SCP9" s="65"/>
      <c r="SCQ9" s="65"/>
      <c r="SCZ9" s="65"/>
      <c r="SDE9" s="220"/>
      <c r="SDF9" s="65"/>
      <c r="SDG9" s="65"/>
      <c r="SDP9" s="65"/>
      <c r="SDU9" s="220"/>
      <c r="SDV9" s="65"/>
      <c r="SDW9" s="65"/>
      <c r="SEF9" s="65"/>
      <c r="SEK9" s="220"/>
      <c r="SEL9" s="65"/>
      <c r="SEM9" s="65"/>
      <c r="SEV9" s="65"/>
      <c r="SFA9" s="220"/>
      <c r="SFB9" s="65"/>
      <c r="SFC9" s="65"/>
      <c r="SFL9" s="65"/>
      <c r="SFQ9" s="220"/>
      <c r="SFR9" s="65"/>
      <c r="SFS9" s="65"/>
      <c r="SGB9" s="65"/>
      <c r="SGG9" s="220"/>
      <c r="SGH9" s="65"/>
      <c r="SGI9" s="65"/>
      <c r="SGR9" s="65"/>
      <c r="SGW9" s="220"/>
      <c r="SGX9" s="65"/>
      <c r="SGY9" s="65"/>
      <c r="SHH9" s="65"/>
      <c r="SHM9" s="220"/>
      <c r="SHN9" s="65"/>
      <c r="SHO9" s="65"/>
      <c r="SHX9" s="65"/>
      <c r="SIC9" s="220"/>
      <c r="SID9" s="65"/>
      <c r="SIE9" s="65"/>
      <c r="SIN9" s="65"/>
      <c r="SIS9" s="220"/>
      <c r="SIT9" s="65"/>
      <c r="SIU9" s="65"/>
      <c r="SJD9" s="65"/>
      <c r="SJI9" s="220"/>
      <c r="SJJ9" s="65"/>
      <c r="SJK9" s="65"/>
      <c r="SJT9" s="65"/>
      <c r="SJY9" s="220"/>
      <c r="SJZ9" s="65"/>
      <c r="SKA9" s="65"/>
      <c r="SKJ9" s="65"/>
      <c r="SKO9" s="220"/>
      <c r="SKP9" s="65"/>
      <c r="SKQ9" s="65"/>
      <c r="SKZ9" s="65"/>
      <c r="SLE9" s="220"/>
      <c r="SLF9" s="65"/>
      <c r="SLG9" s="65"/>
      <c r="SLP9" s="65"/>
      <c r="SLU9" s="220"/>
      <c r="SLV9" s="65"/>
      <c r="SLW9" s="65"/>
      <c r="SMF9" s="65"/>
      <c r="SMK9" s="220"/>
      <c r="SML9" s="65"/>
      <c r="SMM9" s="65"/>
      <c r="SMV9" s="65"/>
      <c r="SNA9" s="220"/>
      <c r="SNB9" s="65"/>
      <c r="SNC9" s="65"/>
      <c r="SNL9" s="65"/>
      <c r="SNQ9" s="220"/>
      <c r="SNR9" s="65"/>
      <c r="SNS9" s="65"/>
      <c r="SOB9" s="65"/>
      <c r="SOG9" s="220"/>
      <c r="SOH9" s="65"/>
      <c r="SOI9" s="65"/>
      <c r="SOR9" s="65"/>
      <c r="SOW9" s="220"/>
      <c r="SOX9" s="65"/>
      <c r="SOY9" s="65"/>
      <c r="SPH9" s="65"/>
      <c r="SPM9" s="220"/>
      <c r="SPN9" s="65"/>
      <c r="SPO9" s="65"/>
      <c r="SPX9" s="65"/>
      <c r="SQC9" s="220"/>
      <c r="SQD9" s="65"/>
      <c r="SQE9" s="65"/>
      <c r="SQN9" s="65"/>
      <c r="SQS9" s="220"/>
      <c r="SQT9" s="65"/>
      <c r="SQU9" s="65"/>
      <c r="SRD9" s="65"/>
      <c r="SRI9" s="220"/>
      <c r="SRJ9" s="65"/>
      <c r="SRK9" s="65"/>
      <c r="SRT9" s="65"/>
      <c r="SRY9" s="220"/>
      <c r="SRZ9" s="65"/>
      <c r="SSA9" s="65"/>
      <c r="SSJ9" s="65"/>
      <c r="SSO9" s="220"/>
      <c r="SSP9" s="65"/>
      <c r="SSQ9" s="65"/>
      <c r="SSZ9" s="65"/>
      <c r="STE9" s="220"/>
      <c r="STF9" s="65"/>
      <c r="STG9" s="65"/>
      <c r="STP9" s="65"/>
      <c r="STU9" s="220"/>
      <c r="STV9" s="65"/>
      <c r="STW9" s="65"/>
      <c r="SUF9" s="65"/>
      <c r="SUK9" s="220"/>
      <c r="SUL9" s="65"/>
      <c r="SUM9" s="65"/>
      <c r="SUV9" s="65"/>
      <c r="SVA9" s="220"/>
      <c r="SVB9" s="65"/>
      <c r="SVC9" s="65"/>
      <c r="SVL9" s="65"/>
      <c r="SVQ9" s="220"/>
      <c r="SVR9" s="65"/>
      <c r="SVS9" s="65"/>
      <c r="SWB9" s="65"/>
      <c r="SWG9" s="220"/>
      <c r="SWH9" s="65"/>
      <c r="SWI9" s="65"/>
      <c r="SWR9" s="65"/>
      <c r="SWW9" s="220"/>
      <c r="SWX9" s="65"/>
      <c r="SWY9" s="65"/>
      <c r="SXH9" s="65"/>
      <c r="SXM9" s="220"/>
      <c r="SXN9" s="65"/>
      <c r="SXO9" s="65"/>
      <c r="SXX9" s="65"/>
      <c r="SYC9" s="220"/>
      <c r="SYD9" s="65"/>
      <c r="SYE9" s="65"/>
      <c r="SYN9" s="65"/>
      <c r="SYS9" s="220"/>
      <c r="SYT9" s="65"/>
      <c r="SYU9" s="65"/>
      <c r="SZD9" s="65"/>
      <c r="SZI9" s="220"/>
      <c r="SZJ9" s="65"/>
      <c r="SZK9" s="65"/>
      <c r="SZT9" s="65"/>
      <c r="SZY9" s="220"/>
      <c r="SZZ9" s="65"/>
      <c r="TAA9" s="65"/>
      <c r="TAJ9" s="65"/>
      <c r="TAO9" s="220"/>
      <c r="TAP9" s="65"/>
      <c r="TAQ9" s="65"/>
      <c r="TAZ9" s="65"/>
      <c r="TBE9" s="220"/>
      <c r="TBF9" s="65"/>
      <c r="TBG9" s="65"/>
      <c r="TBP9" s="65"/>
      <c r="TBU9" s="220"/>
      <c r="TBV9" s="65"/>
      <c r="TBW9" s="65"/>
      <c r="TCF9" s="65"/>
      <c r="TCK9" s="220"/>
      <c r="TCL9" s="65"/>
      <c r="TCM9" s="65"/>
      <c r="TCV9" s="65"/>
      <c r="TDA9" s="220"/>
      <c r="TDB9" s="65"/>
      <c r="TDC9" s="65"/>
      <c r="TDL9" s="65"/>
      <c r="TDQ9" s="220"/>
      <c r="TDR9" s="65"/>
      <c r="TDS9" s="65"/>
      <c r="TEB9" s="65"/>
      <c r="TEG9" s="220"/>
      <c r="TEH9" s="65"/>
      <c r="TEI9" s="65"/>
      <c r="TER9" s="65"/>
      <c r="TEW9" s="220"/>
      <c r="TEX9" s="65"/>
      <c r="TEY9" s="65"/>
      <c r="TFH9" s="65"/>
      <c r="TFM9" s="220"/>
      <c r="TFN9" s="65"/>
      <c r="TFO9" s="65"/>
      <c r="TFX9" s="65"/>
      <c r="TGC9" s="220"/>
      <c r="TGD9" s="65"/>
      <c r="TGE9" s="65"/>
      <c r="TGN9" s="65"/>
      <c r="TGS9" s="220"/>
      <c r="TGT9" s="65"/>
      <c r="TGU9" s="65"/>
      <c r="THD9" s="65"/>
      <c r="THI9" s="220"/>
      <c r="THJ9" s="65"/>
      <c r="THK9" s="65"/>
      <c r="THT9" s="65"/>
      <c r="THY9" s="220"/>
      <c r="THZ9" s="65"/>
      <c r="TIA9" s="65"/>
      <c r="TIJ9" s="65"/>
      <c r="TIO9" s="220"/>
      <c r="TIP9" s="65"/>
      <c r="TIQ9" s="65"/>
      <c r="TIZ9" s="65"/>
      <c r="TJE9" s="220"/>
      <c r="TJF9" s="65"/>
      <c r="TJG9" s="65"/>
      <c r="TJP9" s="65"/>
      <c r="TJU9" s="220"/>
      <c r="TJV9" s="65"/>
      <c r="TJW9" s="65"/>
      <c r="TKF9" s="65"/>
      <c r="TKK9" s="220"/>
      <c r="TKL9" s="65"/>
      <c r="TKM9" s="65"/>
      <c r="TKV9" s="65"/>
      <c r="TLA9" s="220"/>
      <c r="TLB9" s="65"/>
      <c r="TLC9" s="65"/>
      <c r="TLL9" s="65"/>
      <c r="TLQ9" s="220"/>
      <c r="TLR9" s="65"/>
      <c r="TLS9" s="65"/>
      <c r="TMB9" s="65"/>
      <c r="TMG9" s="220"/>
      <c r="TMH9" s="65"/>
      <c r="TMI9" s="65"/>
      <c r="TMR9" s="65"/>
      <c r="TMW9" s="220"/>
      <c r="TMX9" s="65"/>
      <c r="TMY9" s="65"/>
      <c r="TNH9" s="65"/>
      <c r="TNM9" s="220"/>
      <c r="TNN9" s="65"/>
      <c r="TNO9" s="65"/>
      <c r="TNX9" s="65"/>
      <c r="TOC9" s="220"/>
      <c r="TOD9" s="65"/>
      <c r="TOE9" s="65"/>
      <c r="TON9" s="65"/>
      <c r="TOS9" s="220"/>
      <c r="TOT9" s="65"/>
      <c r="TOU9" s="65"/>
      <c r="TPD9" s="65"/>
      <c r="TPI9" s="220"/>
      <c r="TPJ9" s="65"/>
      <c r="TPK9" s="65"/>
      <c r="TPT9" s="65"/>
      <c r="TPY9" s="220"/>
      <c r="TPZ9" s="65"/>
      <c r="TQA9" s="65"/>
      <c r="TQJ9" s="65"/>
      <c r="TQO9" s="220"/>
      <c r="TQP9" s="65"/>
      <c r="TQQ9" s="65"/>
      <c r="TQZ9" s="65"/>
      <c r="TRE9" s="220"/>
      <c r="TRF9" s="65"/>
      <c r="TRG9" s="65"/>
      <c r="TRP9" s="65"/>
      <c r="TRU9" s="220"/>
      <c r="TRV9" s="65"/>
      <c r="TRW9" s="65"/>
      <c r="TSF9" s="65"/>
      <c r="TSK9" s="220"/>
      <c r="TSL9" s="65"/>
      <c r="TSM9" s="65"/>
      <c r="TSV9" s="65"/>
      <c r="TTA9" s="220"/>
      <c r="TTB9" s="65"/>
      <c r="TTC9" s="65"/>
      <c r="TTL9" s="65"/>
      <c r="TTQ9" s="220"/>
      <c r="TTR9" s="65"/>
      <c r="TTS9" s="65"/>
      <c r="TUB9" s="65"/>
      <c r="TUG9" s="220"/>
      <c r="TUH9" s="65"/>
      <c r="TUI9" s="65"/>
      <c r="TUR9" s="65"/>
      <c r="TUW9" s="220"/>
      <c r="TUX9" s="65"/>
      <c r="TUY9" s="65"/>
      <c r="TVH9" s="65"/>
      <c r="TVM9" s="220"/>
      <c r="TVN9" s="65"/>
      <c r="TVO9" s="65"/>
      <c r="TVX9" s="65"/>
      <c r="TWC9" s="220"/>
      <c r="TWD9" s="65"/>
      <c r="TWE9" s="65"/>
      <c r="TWN9" s="65"/>
      <c r="TWS9" s="220"/>
      <c r="TWT9" s="65"/>
      <c r="TWU9" s="65"/>
      <c r="TXD9" s="65"/>
      <c r="TXI9" s="220"/>
      <c r="TXJ9" s="65"/>
      <c r="TXK9" s="65"/>
      <c r="TXT9" s="65"/>
      <c r="TXY9" s="220"/>
      <c r="TXZ9" s="65"/>
      <c r="TYA9" s="65"/>
      <c r="TYJ9" s="65"/>
      <c r="TYO9" s="220"/>
      <c r="TYP9" s="65"/>
      <c r="TYQ9" s="65"/>
      <c r="TYZ9" s="65"/>
      <c r="TZE9" s="220"/>
      <c r="TZF9" s="65"/>
      <c r="TZG9" s="65"/>
      <c r="TZP9" s="65"/>
      <c r="TZU9" s="220"/>
      <c r="TZV9" s="65"/>
      <c r="TZW9" s="65"/>
      <c r="UAF9" s="65"/>
      <c r="UAK9" s="220"/>
      <c r="UAL9" s="65"/>
      <c r="UAM9" s="65"/>
      <c r="UAV9" s="65"/>
      <c r="UBA9" s="220"/>
      <c r="UBB9" s="65"/>
      <c r="UBC9" s="65"/>
      <c r="UBL9" s="65"/>
      <c r="UBQ9" s="220"/>
      <c r="UBR9" s="65"/>
      <c r="UBS9" s="65"/>
      <c r="UCB9" s="65"/>
      <c r="UCG9" s="220"/>
      <c r="UCH9" s="65"/>
      <c r="UCI9" s="65"/>
      <c r="UCR9" s="65"/>
      <c r="UCW9" s="220"/>
      <c r="UCX9" s="65"/>
      <c r="UCY9" s="65"/>
      <c r="UDH9" s="65"/>
      <c r="UDM9" s="220"/>
      <c r="UDN9" s="65"/>
      <c r="UDO9" s="65"/>
      <c r="UDX9" s="65"/>
      <c r="UEC9" s="220"/>
      <c r="UED9" s="65"/>
      <c r="UEE9" s="65"/>
      <c r="UEN9" s="65"/>
      <c r="UES9" s="220"/>
      <c r="UET9" s="65"/>
      <c r="UEU9" s="65"/>
      <c r="UFD9" s="65"/>
      <c r="UFI9" s="220"/>
      <c r="UFJ9" s="65"/>
      <c r="UFK9" s="65"/>
      <c r="UFT9" s="65"/>
      <c r="UFY9" s="220"/>
      <c r="UFZ9" s="65"/>
      <c r="UGA9" s="65"/>
      <c r="UGJ9" s="65"/>
      <c r="UGO9" s="220"/>
      <c r="UGP9" s="65"/>
      <c r="UGQ9" s="65"/>
      <c r="UGZ9" s="65"/>
      <c r="UHE9" s="220"/>
      <c r="UHF9" s="65"/>
      <c r="UHG9" s="65"/>
      <c r="UHP9" s="65"/>
      <c r="UHU9" s="220"/>
      <c r="UHV9" s="65"/>
      <c r="UHW9" s="65"/>
      <c r="UIF9" s="65"/>
      <c r="UIK9" s="220"/>
      <c r="UIL9" s="65"/>
      <c r="UIM9" s="65"/>
      <c r="UIV9" s="65"/>
      <c r="UJA9" s="220"/>
      <c r="UJB9" s="65"/>
      <c r="UJC9" s="65"/>
      <c r="UJL9" s="65"/>
      <c r="UJQ9" s="220"/>
      <c r="UJR9" s="65"/>
      <c r="UJS9" s="65"/>
      <c r="UKB9" s="65"/>
      <c r="UKG9" s="220"/>
      <c r="UKH9" s="65"/>
      <c r="UKI9" s="65"/>
      <c r="UKR9" s="65"/>
      <c r="UKW9" s="220"/>
      <c r="UKX9" s="65"/>
      <c r="UKY9" s="65"/>
      <c r="ULH9" s="65"/>
      <c r="ULM9" s="220"/>
      <c r="ULN9" s="65"/>
      <c r="ULO9" s="65"/>
      <c r="ULX9" s="65"/>
      <c r="UMC9" s="220"/>
      <c r="UMD9" s="65"/>
      <c r="UME9" s="65"/>
      <c r="UMN9" s="65"/>
      <c r="UMS9" s="220"/>
      <c r="UMT9" s="65"/>
      <c r="UMU9" s="65"/>
      <c r="UND9" s="65"/>
      <c r="UNI9" s="220"/>
      <c r="UNJ9" s="65"/>
      <c r="UNK9" s="65"/>
      <c r="UNT9" s="65"/>
      <c r="UNY9" s="220"/>
      <c r="UNZ9" s="65"/>
      <c r="UOA9" s="65"/>
      <c r="UOJ9" s="65"/>
      <c r="UOO9" s="220"/>
      <c r="UOP9" s="65"/>
      <c r="UOQ9" s="65"/>
      <c r="UOZ9" s="65"/>
      <c r="UPE9" s="220"/>
      <c r="UPF9" s="65"/>
      <c r="UPG9" s="65"/>
      <c r="UPP9" s="65"/>
      <c r="UPU9" s="220"/>
      <c r="UPV9" s="65"/>
      <c r="UPW9" s="65"/>
      <c r="UQF9" s="65"/>
      <c r="UQK9" s="220"/>
      <c r="UQL9" s="65"/>
      <c r="UQM9" s="65"/>
      <c r="UQV9" s="65"/>
      <c r="URA9" s="220"/>
      <c r="URB9" s="65"/>
      <c r="URC9" s="65"/>
      <c r="URL9" s="65"/>
      <c r="URQ9" s="220"/>
      <c r="URR9" s="65"/>
      <c r="URS9" s="65"/>
      <c r="USB9" s="65"/>
      <c r="USG9" s="220"/>
      <c r="USH9" s="65"/>
      <c r="USI9" s="65"/>
      <c r="USR9" s="65"/>
      <c r="USW9" s="220"/>
      <c r="USX9" s="65"/>
      <c r="USY9" s="65"/>
      <c r="UTH9" s="65"/>
      <c r="UTM9" s="220"/>
      <c r="UTN9" s="65"/>
      <c r="UTO9" s="65"/>
      <c r="UTX9" s="65"/>
      <c r="UUC9" s="220"/>
      <c r="UUD9" s="65"/>
      <c r="UUE9" s="65"/>
      <c r="UUN9" s="65"/>
      <c r="UUS9" s="220"/>
      <c r="UUT9" s="65"/>
      <c r="UUU9" s="65"/>
      <c r="UVD9" s="65"/>
      <c r="UVI9" s="220"/>
      <c r="UVJ9" s="65"/>
      <c r="UVK9" s="65"/>
      <c r="UVT9" s="65"/>
      <c r="UVY9" s="220"/>
      <c r="UVZ9" s="65"/>
      <c r="UWA9" s="65"/>
      <c r="UWJ9" s="65"/>
      <c r="UWO9" s="220"/>
      <c r="UWP9" s="65"/>
      <c r="UWQ9" s="65"/>
      <c r="UWZ9" s="65"/>
      <c r="UXE9" s="220"/>
      <c r="UXF9" s="65"/>
      <c r="UXG9" s="65"/>
      <c r="UXP9" s="65"/>
      <c r="UXU9" s="220"/>
      <c r="UXV9" s="65"/>
      <c r="UXW9" s="65"/>
      <c r="UYF9" s="65"/>
      <c r="UYK9" s="220"/>
      <c r="UYL9" s="65"/>
      <c r="UYM9" s="65"/>
      <c r="UYV9" s="65"/>
      <c r="UZA9" s="220"/>
      <c r="UZB9" s="65"/>
      <c r="UZC9" s="65"/>
      <c r="UZL9" s="65"/>
      <c r="UZQ9" s="220"/>
      <c r="UZR9" s="65"/>
      <c r="UZS9" s="65"/>
      <c r="VAB9" s="65"/>
      <c r="VAG9" s="220"/>
      <c r="VAH9" s="65"/>
      <c r="VAI9" s="65"/>
      <c r="VAR9" s="65"/>
      <c r="VAW9" s="220"/>
      <c r="VAX9" s="65"/>
      <c r="VAY9" s="65"/>
      <c r="VBH9" s="65"/>
      <c r="VBM9" s="220"/>
      <c r="VBN9" s="65"/>
      <c r="VBO9" s="65"/>
      <c r="VBX9" s="65"/>
      <c r="VCC9" s="220"/>
      <c r="VCD9" s="65"/>
      <c r="VCE9" s="65"/>
      <c r="VCN9" s="65"/>
      <c r="VCS9" s="220"/>
      <c r="VCT9" s="65"/>
      <c r="VCU9" s="65"/>
      <c r="VDD9" s="65"/>
      <c r="VDI9" s="220"/>
      <c r="VDJ9" s="65"/>
      <c r="VDK9" s="65"/>
      <c r="VDT9" s="65"/>
      <c r="VDY9" s="220"/>
      <c r="VDZ9" s="65"/>
      <c r="VEA9" s="65"/>
      <c r="VEJ9" s="65"/>
      <c r="VEO9" s="220"/>
      <c r="VEP9" s="65"/>
      <c r="VEQ9" s="65"/>
      <c r="VEZ9" s="65"/>
      <c r="VFE9" s="220"/>
      <c r="VFF9" s="65"/>
      <c r="VFG9" s="65"/>
      <c r="VFP9" s="65"/>
      <c r="VFU9" s="220"/>
      <c r="VFV9" s="65"/>
      <c r="VFW9" s="65"/>
      <c r="VGF9" s="65"/>
      <c r="VGK9" s="220"/>
      <c r="VGL9" s="65"/>
      <c r="VGM9" s="65"/>
      <c r="VGV9" s="65"/>
      <c r="VHA9" s="220"/>
      <c r="VHB9" s="65"/>
      <c r="VHC9" s="65"/>
      <c r="VHL9" s="65"/>
      <c r="VHQ9" s="220"/>
      <c r="VHR9" s="65"/>
      <c r="VHS9" s="65"/>
      <c r="VIB9" s="65"/>
      <c r="VIG9" s="220"/>
      <c r="VIH9" s="65"/>
      <c r="VII9" s="65"/>
      <c r="VIR9" s="65"/>
      <c r="VIW9" s="220"/>
      <c r="VIX9" s="65"/>
      <c r="VIY9" s="65"/>
      <c r="VJH9" s="65"/>
      <c r="VJM9" s="220"/>
      <c r="VJN9" s="65"/>
      <c r="VJO9" s="65"/>
      <c r="VJX9" s="65"/>
      <c r="VKC9" s="220"/>
      <c r="VKD9" s="65"/>
      <c r="VKE9" s="65"/>
      <c r="VKN9" s="65"/>
      <c r="VKS9" s="220"/>
      <c r="VKT9" s="65"/>
      <c r="VKU9" s="65"/>
      <c r="VLD9" s="65"/>
      <c r="VLI9" s="220"/>
      <c r="VLJ9" s="65"/>
      <c r="VLK9" s="65"/>
      <c r="VLT9" s="65"/>
      <c r="VLY9" s="220"/>
      <c r="VLZ9" s="65"/>
      <c r="VMA9" s="65"/>
      <c r="VMJ9" s="65"/>
      <c r="VMO9" s="220"/>
      <c r="VMP9" s="65"/>
      <c r="VMQ9" s="65"/>
      <c r="VMZ9" s="65"/>
      <c r="VNE9" s="220"/>
      <c r="VNF9" s="65"/>
      <c r="VNG9" s="65"/>
      <c r="VNP9" s="65"/>
      <c r="VNU9" s="220"/>
      <c r="VNV9" s="65"/>
      <c r="VNW9" s="65"/>
      <c r="VOF9" s="65"/>
      <c r="VOK9" s="220"/>
      <c r="VOL9" s="65"/>
      <c r="VOM9" s="65"/>
      <c r="VOV9" s="65"/>
      <c r="VPA9" s="220"/>
      <c r="VPB9" s="65"/>
      <c r="VPC9" s="65"/>
      <c r="VPL9" s="65"/>
      <c r="VPQ9" s="220"/>
      <c r="VPR9" s="65"/>
      <c r="VPS9" s="65"/>
      <c r="VQB9" s="65"/>
      <c r="VQG9" s="220"/>
      <c r="VQH9" s="65"/>
      <c r="VQI9" s="65"/>
      <c r="VQR9" s="65"/>
      <c r="VQW9" s="220"/>
      <c r="VQX9" s="65"/>
      <c r="VQY9" s="65"/>
      <c r="VRH9" s="65"/>
      <c r="VRM9" s="220"/>
      <c r="VRN9" s="65"/>
      <c r="VRO9" s="65"/>
      <c r="VRX9" s="65"/>
      <c r="VSC9" s="220"/>
      <c r="VSD9" s="65"/>
      <c r="VSE9" s="65"/>
      <c r="VSN9" s="65"/>
      <c r="VSS9" s="220"/>
      <c r="VST9" s="65"/>
      <c r="VSU9" s="65"/>
      <c r="VTD9" s="65"/>
      <c r="VTI9" s="220"/>
      <c r="VTJ9" s="65"/>
      <c r="VTK9" s="65"/>
      <c r="VTT9" s="65"/>
      <c r="VTY9" s="220"/>
      <c r="VTZ9" s="65"/>
      <c r="VUA9" s="65"/>
      <c r="VUJ9" s="65"/>
      <c r="VUO9" s="220"/>
      <c r="VUP9" s="65"/>
      <c r="VUQ9" s="65"/>
      <c r="VUZ9" s="65"/>
      <c r="VVE9" s="220"/>
      <c r="VVF9" s="65"/>
      <c r="VVG9" s="65"/>
      <c r="VVP9" s="65"/>
      <c r="VVU9" s="220"/>
      <c r="VVV9" s="65"/>
      <c r="VVW9" s="65"/>
      <c r="VWF9" s="65"/>
      <c r="VWK9" s="220"/>
      <c r="VWL9" s="65"/>
      <c r="VWM9" s="65"/>
      <c r="VWV9" s="65"/>
      <c r="VXA9" s="220"/>
      <c r="VXB9" s="65"/>
      <c r="VXC9" s="65"/>
      <c r="VXL9" s="65"/>
      <c r="VXQ9" s="220"/>
      <c r="VXR9" s="65"/>
      <c r="VXS9" s="65"/>
      <c r="VYB9" s="65"/>
      <c r="VYG9" s="220"/>
      <c r="VYH9" s="65"/>
      <c r="VYI9" s="65"/>
      <c r="VYR9" s="65"/>
      <c r="VYW9" s="220"/>
      <c r="VYX9" s="65"/>
      <c r="VYY9" s="65"/>
      <c r="VZH9" s="65"/>
      <c r="VZM9" s="220"/>
      <c r="VZN9" s="65"/>
      <c r="VZO9" s="65"/>
      <c r="VZX9" s="65"/>
      <c r="WAC9" s="220"/>
      <c r="WAD9" s="65"/>
      <c r="WAE9" s="65"/>
      <c r="WAN9" s="65"/>
      <c r="WAS9" s="220"/>
      <c r="WAT9" s="65"/>
      <c r="WAU9" s="65"/>
      <c r="WBD9" s="65"/>
      <c r="WBI9" s="220"/>
      <c r="WBJ9" s="65"/>
      <c r="WBK9" s="65"/>
      <c r="WBT9" s="65"/>
      <c r="WBY9" s="220"/>
      <c r="WBZ9" s="65"/>
      <c r="WCA9" s="65"/>
      <c r="WCJ9" s="65"/>
      <c r="WCO9" s="220"/>
      <c r="WCP9" s="65"/>
      <c r="WCQ9" s="65"/>
      <c r="WCZ9" s="65"/>
      <c r="WDE9" s="220"/>
      <c r="WDF9" s="65"/>
      <c r="WDG9" s="65"/>
      <c r="WDP9" s="65"/>
      <c r="WDU9" s="220"/>
      <c r="WDV9" s="65"/>
      <c r="WDW9" s="65"/>
      <c r="WEF9" s="65"/>
      <c r="WEK9" s="220"/>
      <c r="WEL9" s="65"/>
      <c r="WEM9" s="65"/>
      <c r="WEV9" s="65"/>
      <c r="WFA9" s="220"/>
      <c r="WFB9" s="65"/>
      <c r="WFC9" s="65"/>
      <c r="WFL9" s="65"/>
      <c r="WFQ9" s="220"/>
      <c r="WFR9" s="65"/>
      <c r="WFS9" s="65"/>
      <c r="WGB9" s="65"/>
      <c r="WGG9" s="220"/>
      <c r="WGH9" s="65"/>
      <c r="WGI9" s="65"/>
      <c r="WGR9" s="65"/>
      <c r="WGW9" s="220"/>
      <c r="WGX9" s="65"/>
      <c r="WGY9" s="65"/>
      <c r="WHH9" s="65"/>
      <c r="WHM9" s="220"/>
      <c r="WHN9" s="65"/>
      <c r="WHO9" s="65"/>
      <c r="WHX9" s="65"/>
      <c r="WIC9" s="220"/>
      <c r="WID9" s="65"/>
      <c r="WIE9" s="65"/>
      <c r="WIN9" s="65"/>
      <c r="WIS9" s="220"/>
      <c r="WIT9" s="65"/>
      <c r="WIU9" s="65"/>
      <c r="WJD9" s="65"/>
      <c r="WJI9" s="220"/>
      <c r="WJJ9" s="65"/>
      <c r="WJK9" s="65"/>
      <c r="WJT9" s="65"/>
      <c r="WJY9" s="220"/>
      <c r="WJZ9" s="65"/>
      <c r="WKA9" s="65"/>
      <c r="WKJ9" s="65"/>
      <c r="WKO9" s="220"/>
      <c r="WKP9" s="65"/>
      <c r="WKQ9" s="65"/>
      <c r="WKZ9" s="65"/>
      <c r="WLE9" s="220"/>
      <c r="WLF9" s="65"/>
      <c r="WLG9" s="65"/>
      <c r="WLP9" s="65"/>
      <c r="WLU9" s="220"/>
      <c r="WLV9" s="65"/>
      <c r="WLW9" s="65"/>
      <c r="WMF9" s="65"/>
      <c r="WMK9" s="220"/>
      <c r="WML9" s="65"/>
      <c r="WMM9" s="65"/>
      <c r="WMV9" s="65"/>
      <c r="WNA9" s="220"/>
      <c r="WNB9" s="65"/>
      <c r="WNC9" s="65"/>
      <c r="WNL9" s="65"/>
      <c r="WNQ9" s="220"/>
      <c r="WNR9" s="65"/>
      <c r="WNS9" s="65"/>
      <c r="WOB9" s="65"/>
      <c r="WOG9" s="220"/>
      <c r="WOH9" s="65"/>
      <c r="WOI9" s="65"/>
      <c r="WOR9" s="65"/>
      <c r="WOW9" s="220"/>
      <c r="WOX9" s="65"/>
      <c r="WOY9" s="65"/>
      <c r="WPH9" s="65"/>
      <c r="WPM9" s="220"/>
      <c r="WPN9" s="65"/>
      <c r="WPO9" s="65"/>
      <c r="WPX9" s="65"/>
      <c r="WQC9" s="220"/>
      <c r="WQD9" s="65"/>
      <c r="WQE9" s="65"/>
      <c r="WQN9" s="65"/>
      <c r="WQS9" s="220"/>
      <c r="WQT9" s="65"/>
      <c r="WQU9" s="65"/>
      <c r="WRD9" s="65"/>
      <c r="WRI9" s="220"/>
      <c r="WRJ9" s="65"/>
      <c r="WRK9" s="65"/>
      <c r="WRT9" s="65"/>
      <c r="WRY9" s="220"/>
      <c r="WRZ9" s="65"/>
      <c r="WSA9" s="65"/>
      <c r="WSJ9" s="65"/>
      <c r="WSO9" s="220"/>
      <c r="WSP9" s="65"/>
      <c r="WSQ9" s="65"/>
      <c r="WSZ9" s="65"/>
      <c r="WTE9" s="220"/>
      <c r="WTF9" s="65"/>
      <c r="WTG9" s="65"/>
      <c r="WTP9" s="65"/>
      <c r="WTU9" s="220"/>
      <c r="WTV9" s="65"/>
      <c r="WTW9" s="65"/>
      <c r="WUF9" s="65"/>
      <c r="WUK9" s="220"/>
      <c r="WUL9" s="65"/>
      <c r="WUM9" s="65"/>
      <c r="WUV9" s="65"/>
      <c r="WVA9" s="220"/>
      <c r="WVB9" s="65"/>
      <c r="WVC9" s="65"/>
      <c r="WVL9" s="65"/>
      <c r="WVQ9" s="220"/>
      <c r="WVR9" s="65"/>
      <c r="WVS9" s="65"/>
      <c r="WWB9" s="65"/>
      <c r="WWG9" s="220"/>
      <c r="WWH9" s="65"/>
      <c r="WWI9" s="65"/>
      <c r="WWR9" s="65"/>
      <c r="WWW9" s="220"/>
      <c r="WWX9" s="65"/>
      <c r="WWY9" s="65"/>
      <c r="WXH9" s="65"/>
      <c r="WXM9" s="220"/>
      <c r="WXN9" s="65"/>
      <c r="WXO9" s="65"/>
      <c r="WXX9" s="65"/>
      <c r="WYC9" s="220"/>
      <c r="WYD9" s="65"/>
      <c r="WYE9" s="65"/>
      <c r="WYN9" s="65"/>
      <c r="WYS9" s="220"/>
      <c r="WYT9" s="65"/>
      <c r="WYU9" s="65"/>
      <c r="WZD9" s="65"/>
      <c r="WZI9" s="220"/>
      <c r="WZJ9" s="65"/>
      <c r="WZK9" s="65"/>
      <c r="WZT9" s="65"/>
      <c r="WZY9" s="220"/>
      <c r="WZZ9" s="65"/>
      <c r="XAA9" s="65"/>
      <c r="XAJ9" s="65"/>
      <c r="XAO9" s="220"/>
      <c r="XAP9" s="65"/>
      <c r="XAQ9" s="65"/>
      <c r="XAZ9" s="65"/>
      <c r="XBE9" s="220"/>
      <c r="XBF9" s="65"/>
      <c r="XBG9" s="65"/>
      <c r="XBP9" s="65"/>
      <c r="XBU9" s="220"/>
      <c r="XBV9" s="65"/>
      <c r="XBW9" s="65"/>
      <c r="XCF9" s="65"/>
      <c r="XCK9" s="220"/>
      <c r="XCL9" s="65"/>
      <c r="XCM9" s="65"/>
      <c r="XCV9" s="65"/>
      <c r="XDA9" s="220"/>
      <c r="XDB9" s="65"/>
      <c r="XDC9" s="65"/>
      <c r="XDL9" s="65"/>
      <c r="XDQ9" s="220"/>
      <c r="XDR9" s="65"/>
      <c r="XDS9" s="65"/>
      <c r="XEB9" s="65"/>
      <c r="XEG9" s="220"/>
      <c r="XEH9" s="65"/>
      <c r="XEI9" s="65"/>
      <c r="XER9" s="65"/>
    </row>
    <row r="10" spans="1:1019 1028:2043 2052:3067 3076:4091 4100:5115 5124:6139 6148:7163 7172:8187 8196:9211 9220:10235 10244:11259 11268:12283 12292:13307 13316:14331 14340:15355 15364:16372" ht="31.5" hidden="1" customHeight="1" x14ac:dyDescent="0.2">
      <c r="A10" s="220"/>
      <c r="B10" s="68" t="s">
        <v>788</v>
      </c>
      <c r="C10" s="69"/>
      <c r="D10" s="69"/>
      <c r="E10" s="70"/>
      <c r="F10" s="71" t="s">
        <v>538</v>
      </c>
      <c r="G10" s="72"/>
      <c r="H10" s="73"/>
      <c r="I10" s="64"/>
      <c r="J10" s="64"/>
      <c r="K10" s="65"/>
      <c r="T10" s="65"/>
      <c r="Y10" s="220"/>
      <c r="Z10" s="65"/>
      <c r="AA10" s="65"/>
      <c r="AJ10" s="65"/>
      <c r="AO10" s="220"/>
      <c r="AP10" s="65"/>
      <c r="AQ10" s="65"/>
      <c r="AZ10" s="65"/>
      <c r="BE10" s="220"/>
      <c r="BF10" s="65"/>
      <c r="BG10" s="65"/>
      <c r="BP10" s="65"/>
      <c r="BU10" s="220"/>
      <c r="BV10" s="65"/>
      <c r="BW10" s="65"/>
      <c r="CF10" s="65"/>
      <c r="CK10" s="220"/>
      <c r="CL10" s="65"/>
      <c r="CM10" s="65"/>
      <c r="CV10" s="65"/>
      <c r="DA10" s="220"/>
      <c r="DB10" s="65"/>
      <c r="DC10" s="65"/>
      <c r="DL10" s="65"/>
      <c r="DQ10" s="220"/>
      <c r="DR10" s="65"/>
      <c r="DS10" s="65"/>
      <c r="EB10" s="65"/>
      <c r="EG10" s="220"/>
      <c r="EH10" s="65"/>
      <c r="EI10" s="65"/>
      <c r="ER10" s="65"/>
      <c r="EW10" s="220"/>
      <c r="EX10" s="65"/>
      <c r="EY10" s="65"/>
      <c r="FH10" s="65"/>
      <c r="FM10" s="220"/>
      <c r="FN10" s="65"/>
      <c r="FO10" s="65"/>
      <c r="FX10" s="65"/>
      <c r="GC10" s="220"/>
      <c r="GD10" s="65"/>
      <c r="GE10" s="65"/>
      <c r="GN10" s="65"/>
      <c r="GS10" s="220"/>
      <c r="GT10" s="65"/>
      <c r="GU10" s="65"/>
      <c r="HD10" s="65"/>
      <c r="HI10" s="220"/>
      <c r="HJ10" s="65"/>
      <c r="HK10" s="65"/>
      <c r="HT10" s="65"/>
      <c r="HY10" s="220"/>
      <c r="HZ10" s="65"/>
      <c r="IA10" s="65"/>
      <c r="IJ10" s="65"/>
      <c r="IO10" s="220"/>
      <c r="IP10" s="65"/>
      <c r="IQ10" s="65"/>
      <c r="IZ10" s="65"/>
      <c r="JE10" s="220"/>
      <c r="JF10" s="65"/>
      <c r="JG10" s="65"/>
      <c r="JP10" s="65"/>
      <c r="JU10" s="220"/>
      <c r="JV10" s="65"/>
      <c r="JW10" s="65"/>
      <c r="KF10" s="65"/>
      <c r="KK10" s="220"/>
      <c r="KL10" s="65"/>
      <c r="KM10" s="65"/>
      <c r="KV10" s="65"/>
      <c r="LA10" s="220"/>
      <c r="LB10" s="65"/>
      <c r="LC10" s="65"/>
      <c r="LL10" s="65"/>
      <c r="LQ10" s="220"/>
      <c r="LR10" s="65"/>
      <c r="LS10" s="65"/>
      <c r="MB10" s="65"/>
      <c r="MG10" s="220"/>
      <c r="MH10" s="65"/>
      <c r="MI10" s="65"/>
      <c r="MR10" s="65"/>
      <c r="MW10" s="220"/>
      <c r="MX10" s="65"/>
      <c r="MY10" s="65"/>
      <c r="NH10" s="65"/>
      <c r="NM10" s="220"/>
      <c r="NN10" s="65"/>
      <c r="NO10" s="65"/>
      <c r="NX10" s="65"/>
      <c r="OC10" s="220"/>
      <c r="OD10" s="65"/>
      <c r="OE10" s="65"/>
      <c r="ON10" s="65"/>
      <c r="OS10" s="220"/>
      <c r="OT10" s="65"/>
      <c r="OU10" s="65"/>
      <c r="PD10" s="65"/>
      <c r="PI10" s="220"/>
      <c r="PJ10" s="65"/>
      <c r="PK10" s="65"/>
      <c r="PT10" s="65"/>
      <c r="PY10" s="220"/>
      <c r="PZ10" s="65"/>
      <c r="QA10" s="65"/>
      <c r="QJ10" s="65"/>
      <c r="QO10" s="220"/>
      <c r="QP10" s="65"/>
      <c r="QQ10" s="65"/>
      <c r="QZ10" s="65"/>
      <c r="RE10" s="220"/>
      <c r="RF10" s="65"/>
      <c r="RG10" s="65"/>
      <c r="RP10" s="65"/>
      <c r="RU10" s="220"/>
      <c r="RV10" s="65"/>
      <c r="RW10" s="65"/>
      <c r="SF10" s="65"/>
      <c r="SK10" s="220"/>
      <c r="SL10" s="65"/>
      <c r="SM10" s="65"/>
      <c r="SV10" s="65"/>
      <c r="TA10" s="220"/>
      <c r="TB10" s="65"/>
      <c r="TC10" s="65"/>
      <c r="TL10" s="65"/>
      <c r="TQ10" s="220"/>
      <c r="TR10" s="65"/>
      <c r="TS10" s="65"/>
      <c r="UB10" s="65"/>
      <c r="UG10" s="220"/>
      <c r="UH10" s="65"/>
      <c r="UI10" s="65"/>
      <c r="UR10" s="65"/>
      <c r="UW10" s="220"/>
      <c r="UX10" s="65"/>
      <c r="UY10" s="65"/>
      <c r="VH10" s="65"/>
      <c r="VM10" s="220"/>
      <c r="VN10" s="65"/>
      <c r="VO10" s="65"/>
      <c r="VX10" s="65"/>
      <c r="WC10" s="220"/>
      <c r="WD10" s="65"/>
      <c r="WE10" s="65"/>
      <c r="WN10" s="65"/>
      <c r="WS10" s="220"/>
      <c r="WT10" s="65"/>
      <c r="WU10" s="65"/>
      <c r="XD10" s="65"/>
      <c r="XI10" s="220"/>
      <c r="XJ10" s="65"/>
      <c r="XK10" s="65"/>
      <c r="XT10" s="65"/>
      <c r="XY10" s="220"/>
      <c r="XZ10" s="65"/>
      <c r="YA10" s="65"/>
      <c r="YJ10" s="65"/>
      <c r="YO10" s="220"/>
      <c r="YP10" s="65"/>
      <c r="YQ10" s="65"/>
      <c r="YZ10" s="65"/>
      <c r="ZE10" s="220"/>
      <c r="ZF10" s="65"/>
      <c r="ZG10" s="65"/>
      <c r="ZP10" s="65"/>
      <c r="ZU10" s="220"/>
      <c r="ZV10" s="65"/>
      <c r="ZW10" s="65"/>
      <c r="AAF10" s="65"/>
      <c r="AAK10" s="220"/>
      <c r="AAL10" s="65"/>
      <c r="AAM10" s="65"/>
      <c r="AAV10" s="65"/>
      <c r="ABA10" s="220"/>
      <c r="ABB10" s="65"/>
      <c r="ABC10" s="65"/>
      <c r="ABL10" s="65"/>
      <c r="ABQ10" s="220"/>
      <c r="ABR10" s="65"/>
      <c r="ABS10" s="65"/>
      <c r="ACB10" s="65"/>
      <c r="ACG10" s="220"/>
      <c r="ACH10" s="65"/>
      <c r="ACI10" s="65"/>
      <c r="ACR10" s="65"/>
      <c r="ACW10" s="220"/>
      <c r="ACX10" s="65"/>
      <c r="ACY10" s="65"/>
      <c r="ADH10" s="65"/>
      <c r="ADM10" s="220"/>
      <c r="ADN10" s="65"/>
      <c r="ADO10" s="65"/>
      <c r="ADX10" s="65"/>
      <c r="AEC10" s="220"/>
      <c r="AED10" s="65"/>
      <c r="AEE10" s="65"/>
      <c r="AEN10" s="65"/>
      <c r="AES10" s="220"/>
      <c r="AET10" s="65"/>
      <c r="AEU10" s="65"/>
      <c r="AFD10" s="65"/>
      <c r="AFI10" s="220"/>
      <c r="AFJ10" s="65"/>
      <c r="AFK10" s="65"/>
      <c r="AFT10" s="65"/>
      <c r="AFY10" s="220"/>
      <c r="AFZ10" s="65"/>
      <c r="AGA10" s="65"/>
      <c r="AGJ10" s="65"/>
      <c r="AGO10" s="220"/>
      <c r="AGP10" s="65"/>
      <c r="AGQ10" s="65"/>
      <c r="AGZ10" s="65"/>
      <c r="AHE10" s="220"/>
      <c r="AHF10" s="65"/>
      <c r="AHG10" s="65"/>
      <c r="AHP10" s="65"/>
      <c r="AHU10" s="220"/>
      <c r="AHV10" s="65"/>
      <c r="AHW10" s="65"/>
      <c r="AIF10" s="65"/>
      <c r="AIK10" s="220"/>
      <c r="AIL10" s="65"/>
      <c r="AIM10" s="65"/>
      <c r="AIV10" s="65"/>
      <c r="AJA10" s="220"/>
      <c r="AJB10" s="65"/>
      <c r="AJC10" s="65"/>
      <c r="AJL10" s="65"/>
      <c r="AJQ10" s="220"/>
      <c r="AJR10" s="65"/>
      <c r="AJS10" s="65"/>
      <c r="AKB10" s="65"/>
      <c r="AKG10" s="220"/>
      <c r="AKH10" s="65"/>
      <c r="AKI10" s="65"/>
      <c r="AKR10" s="65"/>
      <c r="AKW10" s="220"/>
      <c r="AKX10" s="65"/>
      <c r="AKY10" s="65"/>
      <c r="ALH10" s="65"/>
      <c r="ALM10" s="220"/>
      <c r="ALN10" s="65"/>
      <c r="ALO10" s="65"/>
      <c r="ALX10" s="65"/>
      <c r="AMC10" s="220"/>
      <c r="AMD10" s="65"/>
      <c r="AME10" s="65"/>
      <c r="AMN10" s="65"/>
      <c r="AMS10" s="220"/>
      <c r="AMT10" s="65"/>
      <c r="AMU10" s="65"/>
      <c r="AND10" s="65"/>
      <c r="ANI10" s="220"/>
      <c r="ANJ10" s="65"/>
      <c r="ANK10" s="65"/>
      <c r="ANT10" s="65"/>
      <c r="ANY10" s="220"/>
      <c r="ANZ10" s="65"/>
      <c r="AOA10" s="65"/>
      <c r="AOJ10" s="65"/>
      <c r="AOO10" s="220"/>
      <c r="AOP10" s="65"/>
      <c r="AOQ10" s="65"/>
      <c r="AOZ10" s="65"/>
      <c r="APE10" s="220"/>
      <c r="APF10" s="65"/>
      <c r="APG10" s="65"/>
      <c r="APP10" s="65"/>
      <c r="APU10" s="220"/>
      <c r="APV10" s="65"/>
      <c r="APW10" s="65"/>
      <c r="AQF10" s="65"/>
      <c r="AQK10" s="220"/>
      <c r="AQL10" s="65"/>
      <c r="AQM10" s="65"/>
      <c r="AQV10" s="65"/>
      <c r="ARA10" s="220"/>
      <c r="ARB10" s="65"/>
      <c r="ARC10" s="65"/>
      <c r="ARL10" s="65"/>
      <c r="ARQ10" s="220"/>
      <c r="ARR10" s="65"/>
      <c r="ARS10" s="65"/>
      <c r="ASB10" s="65"/>
      <c r="ASG10" s="220"/>
      <c r="ASH10" s="65"/>
      <c r="ASI10" s="65"/>
      <c r="ASR10" s="65"/>
      <c r="ASW10" s="220"/>
      <c r="ASX10" s="65"/>
      <c r="ASY10" s="65"/>
      <c r="ATH10" s="65"/>
      <c r="ATM10" s="220"/>
      <c r="ATN10" s="65"/>
      <c r="ATO10" s="65"/>
      <c r="ATX10" s="65"/>
      <c r="AUC10" s="220"/>
      <c r="AUD10" s="65"/>
      <c r="AUE10" s="65"/>
      <c r="AUN10" s="65"/>
      <c r="AUS10" s="220"/>
      <c r="AUT10" s="65"/>
      <c r="AUU10" s="65"/>
      <c r="AVD10" s="65"/>
      <c r="AVI10" s="220"/>
      <c r="AVJ10" s="65"/>
      <c r="AVK10" s="65"/>
      <c r="AVT10" s="65"/>
      <c r="AVY10" s="220"/>
      <c r="AVZ10" s="65"/>
      <c r="AWA10" s="65"/>
      <c r="AWJ10" s="65"/>
      <c r="AWO10" s="220"/>
      <c r="AWP10" s="65"/>
      <c r="AWQ10" s="65"/>
      <c r="AWZ10" s="65"/>
      <c r="AXE10" s="220"/>
      <c r="AXF10" s="65"/>
      <c r="AXG10" s="65"/>
      <c r="AXP10" s="65"/>
      <c r="AXU10" s="220"/>
      <c r="AXV10" s="65"/>
      <c r="AXW10" s="65"/>
      <c r="AYF10" s="65"/>
      <c r="AYK10" s="220"/>
      <c r="AYL10" s="65"/>
      <c r="AYM10" s="65"/>
      <c r="AYV10" s="65"/>
      <c r="AZA10" s="220"/>
      <c r="AZB10" s="65"/>
      <c r="AZC10" s="65"/>
      <c r="AZL10" s="65"/>
      <c r="AZQ10" s="220"/>
      <c r="AZR10" s="65"/>
      <c r="AZS10" s="65"/>
      <c r="BAB10" s="65"/>
      <c r="BAG10" s="220"/>
      <c r="BAH10" s="65"/>
      <c r="BAI10" s="65"/>
      <c r="BAR10" s="65"/>
      <c r="BAW10" s="220"/>
      <c r="BAX10" s="65"/>
      <c r="BAY10" s="65"/>
      <c r="BBH10" s="65"/>
      <c r="BBM10" s="220"/>
      <c r="BBN10" s="65"/>
      <c r="BBO10" s="65"/>
      <c r="BBX10" s="65"/>
      <c r="BCC10" s="220"/>
      <c r="BCD10" s="65"/>
      <c r="BCE10" s="65"/>
      <c r="BCN10" s="65"/>
      <c r="BCS10" s="220"/>
      <c r="BCT10" s="65"/>
      <c r="BCU10" s="65"/>
      <c r="BDD10" s="65"/>
      <c r="BDI10" s="220"/>
      <c r="BDJ10" s="65"/>
      <c r="BDK10" s="65"/>
      <c r="BDT10" s="65"/>
      <c r="BDY10" s="220"/>
      <c r="BDZ10" s="65"/>
      <c r="BEA10" s="65"/>
      <c r="BEJ10" s="65"/>
      <c r="BEO10" s="220"/>
      <c r="BEP10" s="65"/>
      <c r="BEQ10" s="65"/>
      <c r="BEZ10" s="65"/>
      <c r="BFE10" s="220"/>
      <c r="BFF10" s="65"/>
      <c r="BFG10" s="65"/>
      <c r="BFP10" s="65"/>
      <c r="BFU10" s="220"/>
      <c r="BFV10" s="65"/>
      <c r="BFW10" s="65"/>
      <c r="BGF10" s="65"/>
      <c r="BGK10" s="220"/>
      <c r="BGL10" s="65"/>
      <c r="BGM10" s="65"/>
      <c r="BGV10" s="65"/>
      <c r="BHA10" s="220"/>
      <c r="BHB10" s="65"/>
      <c r="BHC10" s="65"/>
      <c r="BHL10" s="65"/>
      <c r="BHQ10" s="220"/>
      <c r="BHR10" s="65"/>
      <c r="BHS10" s="65"/>
      <c r="BIB10" s="65"/>
      <c r="BIG10" s="220"/>
      <c r="BIH10" s="65"/>
      <c r="BII10" s="65"/>
      <c r="BIR10" s="65"/>
      <c r="BIW10" s="220"/>
      <c r="BIX10" s="65"/>
      <c r="BIY10" s="65"/>
      <c r="BJH10" s="65"/>
      <c r="BJM10" s="220"/>
      <c r="BJN10" s="65"/>
      <c r="BJO10" s="65"/>
      <c r="BJX10" s="65"/>
      <c r="BKC10" s="220"/>
      <c r="BKD10" s="65"/>
      <c r="BKE10" s="65"/>
      <c r="BKN10" s="65"/>
      <c r="BKS10" s="220"/>
      <c r="BKT10" s="65"/>
      <c r="BKU10" s="65"/>
      <c r="BLD10" s="65"/>
      <c r="BLI10" s="220"/>
      <c r="BLJ10" s="65"/>
      <c r="BLK10" s="65"/>
      <c r="BLT10" s="65"/>
      <c r="BLY10" s="220"/>
      <c r="BLZ10" s="65"/>
      <c r="BMA10" s="65"/>
      <c r="BMJ10" s="65"/>
      <c r="BMO10" s="220"/>
      <c r="BMP10" s="65"/>
      <c r="BMQ10" s="65"/>
      <c r="BMZ10" s="65"/>
      <c r="BNE10" s="220"/>
      <c r="BNF10" s="65"/>
      <c r="BNG10" s="65"/>
      <c r="BNP10" s="65"/>
      <c r="BNU10" s="220"/>
      <c r="BNV10" s="65"/>
      <c r="BNW10" s="65"/>
      <c r="BOF10" s="65"/>
      <c r="BOK10" s="220"/>
      <c r="BOL10" s="65"/>
      <c r="BOM10" s="65"/>
      <c r="BOV10" s="65"/>
      <c r="BPA10" s="220"/>
      <c r="BPB10" s="65"/>
      <c r="BPC10" s="65"/>
      <c r="BPL10" s="65"/>
      <c r="BPQ10" s="220"/>
      <c r="BPR10" s="65"/>
      <c r="BPS10" s="65"/>
      <c r="BQB10" s="65"/>
      <c r="BQG10" s="220"/>
      <c r="BQH10" s="65"/>
      <c r="BQI10" s="65"/>
      <c r="BQR10" s="65"/>
      <c r="BQW10" s="220"/>
      <c r="BQX10" s="65"/>
      <c r="BQY10" s="65"/>
      <c r="BRH10" s="65"/>
      <c r="BRM10" s="220"/>
      <c r="BRN10" s="65"/>
      <c r="BRO10" s="65"/>
      <c r="BRX10" s="65"/>
      <c r="BSC10" s="220"/>
      <c r="BSD10" s="65"/>
      <c r="BSE10" s="65"/>
      <c r="BSN10" s="65"/>
      <c r="BSS10" s="220"/>
      <c r="BST10" s="65"/>
      <c r="BSU10" s="65"/>
      <c r="BTD10" s="65"/>
      <c r="BTI10" s="220"/>
      <c r="BTJ10" s="65"/>
      <c r="BTK10" s="65"/>
      <c r="BTT10" s="65"/>
      <c r="BTY10" s="220"/>
      <c r="BTZ10" s="65"/>
      <c r="BUA10" s="65"/>
      <c r="BUJ10" s="65"/>
      <c r="BUO10" s="220"/>
      <c r="BUP10" s="65"/>
      <c r="BUQ10" s="65"/>
      <c r="BUZ10" s="65"/>
      <c r="BVE10" s="220"/>
      <c r="BVF10" s="65"/>
      <c r="BVG10" s="65"/>
      <c r="BVP10" s="65"/>
      <c r="BVU10" s="220"/>
      <c r="BVV10" s="65"/>
      <c r="BVW10" s="65"/>
      <c r="BWF10" s="65"/>
      <c r="BWK10" s="220"/>
      <c r="BWL10" s="65"/>
      <c r="BWM10" s="65"/>
      <c r="BWV10" s="65"/>
      <c r="BXA10" s="220"/>
      <c r="BXB10" s="65"/>
      <c r="BXC10" s="65"/>
      <c r="BXL10" s="65"/>
      <c r="BXQ10" s="220"/>
      <c r="BXR10" s="65"/>
      <c r="BXS10" s="65"/>
      <c r="BYB10" s="65"/>
      <c r="BYG10" s="220"/>
      <c r="BYH10" s="65"/>
      <c r="BYI10" s="65"/>
      <c r="BYR10" s="65"/>
      <c r="BYW10" s="220"/>
      <c r="BYX10" s="65"/>
      <c r="BYY10" s="65"/>
      <c r="BZH10" s="65"/>
      <c r="BZM10" s="220"/>
      <c r="BZN10" s="65"/>
      <c r="BZO10" s="65"/>
      <c r="BZX10" s="65"/>
      <c r="CAC10" s="220"/>
      <c r="CAD10" s="65"/>
      <c r="CAE10" s="65"/>
      <c r="CAN10" s="65"/>
      <c r="CAS10" s="220"/>
      <c r="CAT10" s="65"/>
      <c r="CAU10" s="65"/>
      <c r="CBD10" s="65"/>
      <c r="CBI10" s="220"/>
      <c r="CBJ10" s="65"/>
      <c r="CBK10" s="65"/>
      <c r="CBT10" s="65"/>
      <c r="CBY10" s="220"/>
      <c r="CBZ10" s="65"/>
      <c r="CCA10" s="65"/>
      <c r="CCJ10" s="65"/>
      <c r="CCO10" s="220"/>
      <c r="CCP10" s="65"/>
      <c r="CCQ10" s="65"/>
      <c r="CCZ10" s="65"/>
      <c r="CDE10" s="220"/>
      <c r="CDF10" s="65"/>
      <c r="CDG10" s="65"/>
      <c r="CDP10" s="65"/>
      <c r="CDU10" s="220"/>
      <c r="CDV10" s="65"/>
      <c r="CDW10" s="65"/>
      <c r="CEF10" s="65"/>
      <c r="CEK10" s="220"/>
      <c r="CEL10" s="65"/>
      <c r="CEM10" s="65"/>
      <c r="CEV10" s="65"/>
      <c r="CFA10" s="220"/>
      <c r="CFB10" s="65"/>
      <c r="CFC10" s="65"/>
      <c r="CFL10" s="65"/>
      <c r="CFQ10" s="220"/>
      <c r="CFR10" s="65"/>
      <c r="CFS10" s="65"/>
      <c r="CGB10" s="65"/>
      <c r="CGG10" s="220"/>
      <c r="CGH10" s="65"/>
      <c r="CGI10" s="65"/>
      <c r="CGR10" s="65"/>
      <c r="CGW10" s="220"/>
      <c r="CGX10" s="65"/>
      <c r="CGY10" s="65"/>
      <c r="CHH10" s="65"/>
      <c r="CHM10" s="220"/>
      <c r="CHN10" s="65"/>
      <c r="CHO10" s="65"/>
      <c r="CHX10" s="65"/>
      <c r="CIC10" s="220"/>
      <c r="CID10" s="65"/>
      <c r="CIE10" s="65"/>
      <c r="CIN10" s="65"/>
      <c r="CIS10" s="220"/>
      <c r="CIT10" s="65"/>
      <c r="CIU10" s="65"/>
      <c r="CJD10" s="65"/>
      <c r="CJI10" s="220"/>
      <c r="CJJ10" s="65"/>
      <c r="CJK10" s="65"/>
      <c r="CJT10" s="65"/>
      <c r="CJY10" s="220"/>
      <c r="CJZ10" s="65"/>
      <c r="CKA10" s="65"/>
      <c r="CKJ10" s="65"/>
      <c r="CKO10" s="220"/>
      <c r="CKP10" s="65"/>
      <c r="CKQ10" s="65"/>
      <c r="CKZ10" s="65"/>
      <c r="CLE10" s="220"/>
      <c r="CLF10" s="65"/>
      <c r="CLG10" s="65"/>
      <c r="CLP10" s="65"/>
      <c r="CLU10" s="220"/>
      <c r="CLV10" s="65"/>
      <c r="CLW10" s="65"/>
      <c r="CMF10" s="65"/>
      <c r="CMK10" s="220"/>
      <c r="CML10" s="65"/>
      <c r="CMM10" s="65"/>
      <c r="CMV10" s="65"/>
      <c r="CNA10" s="220"/>
      <c r="CNB10" s="65"/>
      <c r="CNC10" s="65"/>
      <c r="CNL10" s="65"/>
      <c r="CNQ10" s="220"/>
      <c r="CNR10" s="65"/>
      <c r="CNS10" s="65"/>
      <c r="COB10" s="65"/>
      <c r="COG10" s="220"/>
      <c r="COH10" s="65"/>
      <c r="COI10" s="65"/>
      <c r="COR10" s="65"/>
      <c r="COW10" s="220"/>
      <c r="COX10" s="65"/>
      <c r="COY10" s="65"/>
      <c r="CPH10" s="65"/>
      <c r="CPM10" s="220"/>
      <c r="CPN10" s="65"/>
      <c r="CPO10" s="65"/>
      <c r="CPX10" s="65"/>
      <c r="CQC10" s="220"/>
      <c r="CQD10" s="65"/>
      <c r="CQE10" s="65"/>
      <c r="CQN10" s="65"/>
      <c r="CQS10" s="220"/>
      <c r="CQT10" s="65"/>
      <c r="CQU10" s="65"/>
      <c r="CRD10" s="65"/>
      <c r="CRI10" s="220"/>
      <c r="CRJ10" s="65"/>
      <c r="CRK10" s="65"/>
      <c r="CRT10" s="65"/>
      <c r="CRY10" s="220"/>
      <c r="CRZ10" s="65"/>
      <c r="CSA10" s="65"/>
      <c r="CSJ10" s="65"/>
      <c r="CSO10" s="220"/>
      <c r="CSP10" s="65"/>
      <c r="CSQ10" s="65"/>
      <c r="CSZ10" s="65"/>
      <c r="CTE10" s="220"/>
      <c r="CTF10" s="65"/>
      <c r="CTG10" s="65"/>
      <c r="CTP10" s="65"/>
      <c r="CTU10" s="220"/>
      <c r="CTV10" s="65"/>
      <c r="CTW10" s="65"/>
      <c r="CUF10" s="65"/>
      <c r="CUK10" s="220"/>
      <c r="CUL10" s="65"/>
      <c r="CUM10" s="65"/>
      <c r="CUV10" s="65"/>
      <c r="CVA10" s="220"/>
      <c r="CVB10" s="65"/>
      <c r="CVC10" s="65"/>
      <c r="CVL10" s="65"/>
      <c r="CVQ10" s="220"/>
      <c r="CVR10" s="65"/>
      <c r="CVS10" s="65"/>
      <c r="CWB10" s="65"/>
      <c r="CWG10" s="220"/>
      <c r="CWH10" s="65"/>
      <c r="CWI10" s="65"/>
      <c r="CWR10" s="65"/>
      <c r="CWW10" s="220"/>
      <c r="CWX10" s="65"/>
      <c r="CWY10" s="65"/>
      <c r="CXH10" s="65"/>
      <c r="CXM10" s="220"/>
      <c r="CXN10" s="65"/>
      <c r="CXO10" s="65"/>
      <c r="CXX10" s="65"/>
      <c r="CYC10" s="220"/>
      <c r="CYD10" s="65"/>
      <c r="CYE10" s="65"/>
      <c r="CYN10" s="65"/>
      <c r="CYS10" s="220"/>
      <c r="CYT10" s="65"/>
      <c r="CYU10" s="65"/>
      <c r="CZD10" s="65"/>
      <c r="CZI10" s="220"/>
      <c r="CZJ10" s="65"/>
      <c r="CZK10" s="65"/>
      <c r="CZT10" s="65"/>
      <c r="CZY10" s="220"/>
      <c r="CZZ10" s="65"/>
      <c r="DAA10" s="65"/>
      <c r="DAJ10" s="65"/>
      <c r="DAO10" s="220"/>
      <c r="DAP10" s="65"/>
      <c r="DAQ10" s="65"/>
      <c r="DAZ10" s="65"/>
      <c r="DBE10" s="220"/>
      <c r="DBF10" s="65"/>
      <c r="DBG10" s="65"/>
      <c r="DBP10" s="65"/>
      <c r="DBU10" s="220"/>
      <c r="DBV10" s="65"/>
      <c r="DBW10" s="65"/>
      <c r="DCF10" s="65"/>
      <c r="DCK10" s="220"/>
      <c r="DCL10" s="65"/>
      <c r="DCM10" s="65"/>
      <c r="DCV10" s="65"/>
      <c r="DDA10" s="220"/>
      <c r="DDB10" s="65"/>
      <c r="DDC10" s="65"/>
      <c r="DDL10" s="65"/>
      <c r="DDQ10" s="220"/>
      <c r="DDR10" s="65"/>
      <c r="DDS10" s="65"/>
      <c r="DEB10" s="65"/>
      <c r="DEG10" s="220"/>
      <c r="DEH10" s="65"/>
      <c r="DEI10" s="65"/>
      <c r="DER10" s="65"/>
      <c r="DEW10" s="220"/>
      <c r="DEX10" s="65"/>
      <c r="DEY10" s="65"/>
      <c r="DFH10" s="65"/>
      <c r="DFM10" s="220"/>
      <c r="DFN10" s="65"/>
      <c r="DFO10" s="65"/>
      <c r="DFX10" s="65"/>
      <c r="DGC10" s="220"/>
      <c r="DGD10" s="65"/>
      <c r="DGE10" s="65"/>
      <c r="DGN10" s="65"/>
      <c r="DGS10" s="220"/>
      <c r="DGT10" s="65"/>
      <c r="DGU10" s="65"/>
      <c r="DHD10" s="65"/>
      <c r="DHI10" s="220"/>
      <c r="DHJ10" s="65"/>
      <c r="DHK10" s="65"/>
      <c r="DHT10" s="65"/>
      <c r="DHY10" s="220"/>
      <c r="DHZ10" s="65"/>
      <c r="DIA10" s="65"/>
      <c r="DIJ10" s="65"/>
      <c r="DIO10" s="220"/>
      <c r="DIP10" s="65"/>
      <c r="DIQ10" s="65"/>
      <c r="DIZ10" s="65"/>
      <c r="DJE10" s="220"/>
      <c r="DJF10" s="65"/>
      <c r="DJG10" s="65"/>
      <c r="DJP10" s="65"/>
      <c r="DJU10" s="220"/>
      <c r="DJV10" s="65"/>
      <c r="DJW10" s="65"/>
      <c r="DKF10" s="65"/>
      <c r="DKK10" s="220"/>
      <c r="DKL10" s="65"/>
      <c r="DKM10" s="65"/>
      <c r="DKV10" s="65"/>
      <c r="DLA10" s="220"/>
      <c r="DLB10" s="65"/>
      <c r="DLC10" s="65"/>
      <c r="DLL10" s="65"/>
      <c r="DLQ10" s="220"/>
      <c r="DLR10" s="65"/>
      <c r="DLS10" s="65"/>
      <c r="DMB10" s="65"/>
      <c r="DMG10" s="220"/>
      <c r="DMH10" s="65"/>
      <c r="DMI10" s="65"/>
      <c r="DMR10" s="65"/>
      <c r="DMW10" s="220"/>
      <c r="DMX10" s="65"/>
      <c r="DMY10" s="65"/>
      <c r="DNH10" s="65"/>
      <c r="DNM10" s="220"/>
      <c r="DNN10" s="65"/>
      <c r="DNO10" s="65"/>
      <c r="DNX10" s="65"/>
      <c r="DOC10" s="220"/>
      <c r="DOD10" s="65"/>
      <c r="DOE10" s="65"/>
      <c r="DON10" s="65"/>
      <c r="DOS10" s="220"/>
      <c r="DOT10" s="65"/>
      <c r="DOU10" s="65"/>
      <c r="DPD10" s="65"/>
      <c r="DPI10" s="220"/>
      <c r="DPJ10" s="65"/>
      <c r="DPK10" s="65"/>
      <c r="DPT10" s="65"/>
      <c r="DPY10" s="220"/>
      <c r="DPZ10" s="65"/>
      <c r="DQA10" s="65"/>
      <c r="DQJ10" s="65"/>
      <c r="DQO10" s="220"/>
      <c r="DQP10" s="65"/>
      <c r="DQQ10" s="65"/>
      <c r="DQZ10" s="65"/>
      <c r="DRE10" s="220"/>
      <c r="DRF10" s="65"/>
      <c r="DRG10" s="65"/>
      <c r="DRP10" s="65"/>
      <c r="DRU10" s="220"/>
      <c r="DRV10" s="65"/>
      <c r="DRW10" s="65"/>
      <c r="DSF10" s="65"/>
      <c r="DSK10" s="220"/>
      <c r="DSL10" s="65"/>
      <c r="DSM10" s="65"/>
      <c r="DSV10" s="65"/>
      <c r="DTA10" s="220"/>
      <c r="DTB10" s="65"/>
      <c r="DTC10" s="65"/>
      <c r="DTL10" s="65"/>
      <c r="DTQ10" s="220"/>
      <c r="DTR10" s="65"/>
      <c r="DTS10" s="65"/>
      <c r="DUB10" s="65"/>
      <c r="DUG10" s="220"/>
      <c r="DUH10" s="65"/>
      <c r="DUI10" s="65"/>
      <c r="DUR10" s="65"/>
      <c r="DUW10" s="220"/>
      <c r="DUX10" s="65"/>
      <c r="DUY10" s="65"/>
      <c r="DVH10" s="65"/>
      <c r="DVM10" s="220"/>
      <c r="DVN10" s="65"/>
      <c r="DVO10" s="65"/>
      <c r="DVX10" s="65"/>
      <c r="DWC10" s="220"/>
      <c r="DWD10" s="65"/>
      <c r="DWE10" s="65"/>
      <c r="DWN10" s="65"/>
      <c r="DWS10" s="220"/>
      <c r="DWT10" s="65"/>
      <c r="DWU10" s="65"/>
      <c r="DXD10" s="65"/>
      <c r="DXI10" s="220"/>
      <c r="DXJ10" s="65"/>
      <c r="DXK10" s="65"/>
      <c r="DXT10" s="65"/>
      <c r="DXY10" s="220"/>
      <c r="DXZ10" s="65"/>
      <c r="DYA10" s="65"/>
      <c r="DYJ10" s="65"/>
      <c r="DYO10" s="220"/>
      <c r="DYP10" s="65"/>
      <c r="DYQ10" s="65"/>
      <c r="DYZ10" s="65"/>
      <c r="DZE10" s="220"/>
      <c r="DZF10" s="65"/>
      <c r="DZG10" s="65"/>
      <c r="DZP10" s="65"/>
      <c r="DZU10" s="220"/>
      <c r="DZV10" s="65"/>
      <c r="DZW10" s="65"/>
      <c r="EAF10" s="65"/>
      <c r="EAK10" s="220"/>
      <c r="EAL10" s="65"/>
      <c r="EAM10" s="65"/>
      <c r="EAV10" s="65"/>
      <c r="EBA10" s="220"/>
      <c r="EBB10" s="65"/>
      <c r="EBC10" s="65"/>
      <c r="EBL10" s="65"/>
      <c r="EBQ10" s="220"/>
      <c r="EBR10" s="65"/>
      <c r="EBS10" s="65"/>
      <c r="ECB10" s="65"/>
      <c r="ECG10" s="220"/>
      <c r="ECH10" s="65"/>
      <c r="ECI10" s="65"/>
      <c r="ECR10" s="65"/>
      <c r="ECW10" s="220"/>
      <c r="ECX10" s="65"/>
      <c r="ECY10" s="65"/>
      <c r="EDH10" s="65"/>
      <c r="EDM10" s="220"/>
      <c r="EDN10" s="65"/>
      <c r="EDO10" s="65"/>
      <c r="EDX10" s="65"/>
      <c r="EEC10" s="220"/>
      <c r="EED10" s="65"/>
      <c r="EEE10" s="65"/>
      <c r="EEN10" s="65"/>
      <c r="EES10" s="220"/>
      <c r="EET10" s="65"/>
      <c r="EEU10" s="65"/>
      <c r="EFD10" s="65"/>
      <c r="EFI10" s="220"/>
      <c r="EFJ10" s="65"/>
      <c r="EFK10" s="65"/>
      <c r="EFT10" s="65"/>
      <c r="EFY10" s="220"/>
      <c r="EFZ10" s="65"/>
      <c r="EGA10" s="65"/>
      <c r="EGJ10" s="65"/>
      <c r="EGO10" s="220"/>
      <c r="EGP10" s="65"/>
      <c r="EGQ10" s="65"/>
      <c r="EGZ10" s="65"/>
      <c r="EHE10" s="220"/>
      <c r="EHF10" s="65"/>
      <c r="EHG10" s="65"/>
      <c r="EHP10" s="65"/>
      <c r="EHU10" s="220"/>
      <c r="EHV10" s="65"/>
      <c r="EHW10" s="65"/>
      <c r="EIF10" s="65"/>
      <c r="EIK10" s="220"/>
      <c r="EIL10" s="65"/>
      <c r="EIM10" s="65"/>
      <c r="EIV10" s="65"/>
      <c r="EJA10" s="220"/>
      <c r="EJB10" s="65"/>
      <c r="EJC10" s="65"/>
      <c r="EJL10" s="65"/>
      <c r="EJQ10" s="220"/>
      <c r="EJR10" s="65"/>
      <c r="EJS10" s="65"/>
      <c r="EKB10" s="65"/>
      <c r="EKG10" s="220"/>
      <c r="EKH10" s="65"/>
      <c r="EKI10" s="65"/>
      <c r="EKR10" s="65"/>
      <c r="EKW10" s="220"/>
      <c r="EKX10" s="65"/>
      <c r="EKY10" s="65"/>
      <c r="ELH10" s="65"/>
      <c r="ELM10" s="220"/>
      <c r="ELN10" s="65"/>
      <c r="ELO10" s="65"/>
      <c r="ELX10" s="65"/>
      <c r="EMC10" s="220"/>
      <c r="EMD10" s="65"/>
      <c r="EME10" s="65"/>
      <c r="EMN10" s="65"/>
      <c r="EMS10" s="220"/>
      <c r="EMT10" s="65"/>
      <c r="EMU10" s="65"/>
      <c r="END10" s="65"/>
      <c r="ENI10" s="220"/>
      <c r="ENJ10" s="65"/>
      <c r="ENK10" s="65"/>
      <c r="ENT10" s="65"/>
      <c r="ENY10" s="220"/>
      <c r="ENZ10" s="65"/>
      <c r="EOA10" s="65"/>
      <c r="EOJ10" s="65"/>
      <c r="EOO10" s="220"/>
      <c r="EOP10" s="65"/>
      <c r="EOQ10" s="65"/>
      <c r="EOZ10" s="65"/>
      <c r="EPE10" s="220"/>
      <c r="EPF10" s="65"/>
      <c r="EPG10" s="65"/>
      <c r="EPP10" s="65"/>
      <c r="EPU10" s="220"/>
      <c r="EPV10" s="65"/>
      <c r="EPW10" s="65"/>
      <c r="EQF10" s="65"/>
      <c r="EQK10" s="220"/>
      <c r="EQL10" s="65"/>
      <c r="EQM10" s="65"/>
      <c r="EQV10" s="65"/>
      <c r="ERA10" s="220"/>
      <c r="ERB10" s="65"/>
      <c r="ERC10" s="65"/>
      <c r="ERL10" s="65"/>
      <c r="ERQ10" s="220"/>
      <c r="ERR10" s="65"/>
      <c r="ERS10" s="65"/>
      <c r="ESB10" s="65"/>
      <c r="ESG10" s="220"/>
      <c r="ESH10" s="65"/>
      <c r="ESI10" s="65"/>
      <c r="ESR10" s="65"/>
      <c r="ESW10" s="220"/>
      <c r="ESX10" s="65"/>
      <c r="ESY10" s="65"/>
      <c r="ETH10" s="65"/>
      <c r="ETM10" s="220"/>
      <c r="ETN10" s="65"/>
      <c r="ETO10" s="65"/>
      <c r="ETX10" s="65"/>
      <c r="EUC10" s="220"/>
      <c r="EUD10" s="65"/>
      <c r="EUE10" s="65"/>
      <c r="EUN10" s="65"/>
      <c r="EUS10" s="220"/>
      <c r="EUT10" s="65"/>
      <c r="EUU10" s="65"/>
      <c r="EVD10" s="65"/>
      <c r="EVI10" s="220"/>
      <c r="EVJ10" s="65"/>
      <c r="EVK10" s="65"/>
      <c r="EVT10" s="65"/>
      <c r="EVY10" s="220"/>
      <c r="EVZ10" s="65"/>
      <c r="EWA10" s="65"/>
      <c r="EWJ10" s="65"/>
      <c r="EWO10" s="220"/>
      <c r="EWP10" s="65"/>
      <c r="EWQ10" s="65"/>
      <c r="EWZ10" s="65"/>
      <c r="EXE10" s="220"/>
      <c r="EXF10" s="65"/>
      <c r="EXG10" s="65"/>
      <c r="EXP10" s="65"/>
      <c r="EXU10" s="220"/>
      <c r="EXV10" s="65"/>
      <c r="EXW10" s="65"/>
      <c r="EYF10" s="65"/>
      <c r="EYK10" s="220"/>
      <c r="EYL10" s="65"/>
      <c r="EYM10" s="65"/>
      <c r="EYV10" s="65"/>
      <c r="EZA10" s="220"/>
      <c r="EZB10" s="65"/>
      <c r="EZC10" s="65"/>
      <c r="EZL10" s="65"/>
      <c r="EZQ10" s="220"/>
      <c r="EZR10" s="65"/>
      <c r="EZS10" s="65"/>
      <c r="FAB10" s="65"/>
      <c r="FAG10" s="220"/>
      <c r="FAH10" s="65"/>
      <c r="FAI10" s="65"/>
      <c r="FAR10" s="65"/>
      <c r="FAW10" s="220"/>
      <c r="FAX10" s="65"/>
      <c r="FAY10" s="65"/>
      <c r="FBH10" s="65"/>
      <c r="FBM10" s="220"/>
      <c r="FBN10" s="65"/>
      <c r="FBO10" s="65"/>
      <c r="FBX10" s="65"/>
      <c r="FCC10" s="220"/>
      <c r="FCD10" s="65"/>
      <c r="FCE10" s="65"/>
      <c r="FCN10" s="65"/>
      <c r="FCS10" s="220"/>
      <c r="FCT10" s="65"/>
      <c r="FCU10" s="65"/>
      <c r="FDD10" s="65"/>
      <c r="FDI10" s="220"/>
      <c r="FDJ10" s="65"/>
      <c r="FDK10" s="65"/>
      <c r="FDT10" s="65"/>
      <c r="FDY10" s="220"/>
      <c r="FDZ10" s="65"/>
      <c r="FEA10" s="65"/>
      <c r="FEJ10" s="65"/>
      <c r="FEO10" s="220"/>
      <c r="FEP10" s="65"/>
      <c r="FEQ10" s="65"/>
      <c r="FEZ10" s="65"/>
      <c r="FFE10" s="220"/>
      <c r="FFF10" s="65"/>
      <c r="FFG10" s="65"/>
      <c r="FFP10" s="65"/>
      <c r="FFU10" s="220"/>
      <c r="FFV10" s="65"/>
      <c r="FFW10" s="65"/>
      <c r="FGF10" s="65"/>
      <c r="FGK10" s="220"/>
      <c r="FGL10" s="65"/>
      <c r="FGM10" s="65"/>
      <c r="FGV10" s="65"/>
      <c r="FHA10" s="220"/>
      <c r="FHB10" s="65"/>
      <c r="FHC10" s="65"/>
      <c r="FHL10" s="65"/>
      <c r="FHQ10" s="220"/>
      <c r="FHR10" s="65"/>
      <c r="FHS10" s="65"/>
      <c r="FIB10" s="65"/>
      <c r="FIG10" s="220"/>
      <c r="FIH10" s="65"/>
      <c r="FII10" s="65"/>
      <c r="FIR10" s="65"/>
      <c r="FIW10" s="220"/>
      <c r="FIX10" s="65"/>
      <c r="FIY10" s="65"/>
      <c r="FJH10" s="65"/>
      <c r="FJM10" s="220"/>
      <c r="FJN10" s="65"/>
      <c r="FJO10" s="65"/>
      <c r="FJX10" s="65"/>
      <c r="FKC10" s="220"/>
      <c r="FKD10" s="65"/>
      <c r="FKE10" s="65"/>
      <c r="FKN10" s="65"/>
      <c r="FKS10" s="220"/>
      <c r="FKT10" s="65"/>
      <c r="FKU10" s="65"/>
      <c r="FLD10" s="65"/>
      <c r="FLI10" s="220"/>
      <c r="FLJ10" s="65"/>
      <c r="FLK10" s="65"/>
      <c r="FLT10" s="65"/>
      <c r="FLY10" s="220"/>
      <c r="FLZ10" s="65"/>
      <c r="FMA10" s="65"/>
      <c r="FMJ10" s="65"/>
      <c r="FMO10" s="220"/>
      <c r="FMP10" s="65"/>
      <c r="FMQ10" s="65"/>
      <c r="FMZ10" s="65"/>
      <c r="FNE10" s="220"/>
      <c r="FNF10" s="65"/>
      <c r="FNG10" s="65"/>
      <c r="FNP10" s="65"/>
      <c r="FNU10" s="220"/>
      <c r="FNV10" s="65"/>
      <c r="FNW10" s="65"/>
      <c r="FOF10" s="65"/>
      <c r="FOK10" s="220"/>
      <c r="FOL10" s="65"/>
      <c r="FOM10" s="65"/>
      <c r="FOV10" s="65"/>
      <c r="FPA10" s="220"/>
      <c r="FPB10" s="65"/>
      <c r="FPC10" s="65"/>
      <c r="FPL10" s="65"/>
      <c r="FPQ10" s="220"/>
      <c r="FPR10" s="65"/>
      <c r="FPS10" s="65"/>
      <c r="FQB10" s="65"/>
      <c r="FQG10" s="220"/>
      <c r="FQH10" s="65"/>
      <c r="FQI10" s="65"/>
      <c r="FQR10" s="65"/>
      <c r="FQW10" s="220"/>
      <c r="FQX10" s="65"/>
      <c r="FQY10" s="65"/>
      <c r="FRH10" s="65"/>
      <c r="FRM10" s="220"/>
      <c r="FRN10" s="65"/>
      <c r="FRO10" s="65"/>
      <c r="FRX10" s="65"/>
      <c r="FSC10" s="220"/>
      <c r="FSD10" s="65"/>
      <c r="FSE10" s="65"/>
      <c r="FSN10" s="65"/>
      <c r="FSS10" s="220"/>
      <c r="FST10" s="65"/>
      <c r="FSU10" s="65"/>
      <c r="FTD10" s="65"/>
      <c r="FTI10" s="220"/>
      <c r="FTJ10" s="65"/>
      <c r="FTK10" s="65"/>
      <c r="FTT10" s="65"/>
      <c r="FTY10" s="220"/>
      <c r="FTZ10" s="65"/>
      <c r="FUA10" s="65"/>
      <c r="FUJ10" s="65"/>
      <c r="FUO10" s="220"/>
      <c r="FUP10" s="65"/>
      <c r="FUQ10" s="65"/>
      <c r="FUZ10" s="65"/>
      <c r="FVE10" s="220"/>
      <c r="FVF10" s="65"/>
      <c r="FVG10" s="65"/>
      <c r="FVP10" s="65"/>
      <c r="FVU10" s="220"/>
      <c r="FVV10" s="65"/>
      <c r="FVW10" s="65"/>
      <c r="FWF10" s="65"/>
      <c r="FWK10" s="220"/>
      <c r="FWL10" s="65"/>
      <c r="FWM10" s="65"/>
      <c r="FWV10" s="65"/>
      <c r="FXA10" s="220"/>
      <c r="FXB10" s="65"/>
      <c r="FXC10" s="65"/>
      <c r="FXL10" s="65"/>
      <c r="FXQ10" s="220"/>
      <c r="FXR10" s="65"/>
      <c r="FXS10" s="65"/>
      <c r="FYB10" s="65"/>
      <c r="FYG10" s="220"/>
      <c r="FYH10" s="65"/>
      <c r="FYI10" s="65"/>
      <c r="FYR10" s="65"/>
      <c r="FYW10" s="220"/>
      <c r="FYX10" s="65"/>
      <c r="FYY10" s="65"/>
      <c r="FZH10" s="65"/>
      <c r="FZM10" s="220"/>
      <c r="FZN10" s="65"/>
      <c r="FZO10" s="65"/>
      <c r="FZX10" s="65"/>
      <c r="GAC10" s="220"/>
      <c r="GAD10" s="65"/>
      <c r="GAE10" s="65"/>
      <c r="GAN10" s="65"/>
      <c r="GAS10" s="220"/>
      <c r="GAT10" s="65"/>
      <c r="GAU10" s="65"/>
      <c r="GBD10" s="65"/>
      <c r="GBI10" s="220"/>
      <c r="GBJ10" s="65"/>
      <c r="GBK10" s="65"/>
      <c r="GBT10" s="65"/>
      <c r="GBY10" s="220"/>
      <c r="GBZ10" s="65"/>
      <c r="GCA10" s="65"/>
      <c r="GCJ10" s="65"/>
      <c r="GCO10" s="220"/>
      <c r="GCP10" s="65"/>
      <c r="GCQ10" s="65"/>
      <c r="GCZ10" s="65"/>
      <c r="GDE10" s="220"/>
      <c r="GDF10" s="65"/>
      <c r="GDG10" s="65"/>
      <c r="GDP10" s="65"/>
      <c r="GDU10" s="220"/>
      <c r="GDV10" s="65"/>
      <c r="GDW10" s="65"/>
      <c r="GEF10" s="65"/>
      <c r="GEK10" s="220"/>
      <c r="GEL10" s="65"/>
      <c r="GEM10" s="65"/>
      <c r="GEV10" s="65"/>
      <c r="GFA10" s="220"/>
      <c r="GFB10" s="65"/>
      <c r="GFC10" s="65"/>
      <c r="GFL10" s="65"/>
      <c r="GFQ10" s="220"/>
      <c r="GFR10" s="65"/>
      <c r="GFS10" s="65"/>
      <c r="GGB10" s="65"/>
      <c r="GGG10" s="220"/>
      <c r="GGH10" s="65"/>
      <c r="GGI10" s="65"/>
      <c r="GGR10" s="65"/>
      <c r="GGW10" s="220"/>
      <c r="GGX10" s="65"/>
      <c r="GGY10" s="65"/>
      <c r="GHH10" s="65"/>
      <c r="GHM10" s="220"/>
      <c r="GHN10" s="65"/>
      <c r="GHO10" s="65"/>
      <c r="GHX10" s="65"/>
      <c r="GIC10" s="220"/>
      <c r="GID10" s="65"/>
      <c r="GIE10" s="65"/>
      <c r="GIN10" s="65"/>
      <c r="GIS10" s="220"/>
      <c r="GIT10" s="65"/>
      <c r="GIU10" s="65"/>
      <c r="GJD10" s="65"/>
      <c r="GJI10" s="220"/>
      <c r="GJJ10" s="65"/>
      <c r="GJK10" s="65"/>
      <c r="GJT10" s="65"/>
      <c r="GJY10" s="220"/>
      <c r="GJZ10" s="65"/>
      <c r="GKA10" s="65"/>
      <c r="GKJ10" s="65"/>
      <c r="GKO10" s="220"/>
      <c r="GKP10" s="65"/>
      <c r="GKQ10" s="65"/>
      <c r="GKZ10" s="65"/>
      <c r="GLE10" s="220"/>
      <c r="GLF10" s="65"/>
      <c r="GLG10" s="65"/>
      <c r="GLP10" s="65"/>
      <c r="GLU10" s="220"/>
      <c r="GLV10" s="65"/>
      <c r="GLW10" s="65"/>
      <c r="GMF10" s="65"/>
      <c r="GMK10" s="220"/>
      <c r="GML10" s="65"/>
      <c r="GMM10" s="65"/>
      <c r="GMV10" s="65"/>
      <c r="GNA10" s="220"/>
      <c r="GNB10" s="65"/>
      <c r="GNC10" s="65"/>
      <c r="GNL10" s="65"/>
      <c r="GNQ10" s="220"/>
      <c r="GNR10" s="65"/>
      <c r="GNS10" s="65"/>
      <c r="GOB10" s="65"/>
      <c r="GOG10" s="220"/>
      <c r="GOH10" s="65"/>
      <c r="GOI10" s="65"/>
      <c r="GOR10" s="65"/>
      <c r="GOW10" s="220"/>
      <c r="GOX10" s="65"/>
      <c r="GOY10" s="65"/>
      <c r="GPH10" s="65"/>
      <c r="GPM10" s="220"/>
      <c r="GPN10" s="65"/>
      <c r="GPO10" s="65"/>
      <c r="GPX10" s="65"/>
      <c r="GQC10" s="220"/>
      <c r="GQD10" s="65"/>
      <c r="GQE10" s="65"/>
      <c r="GQN10" s="65"/>
      <c r="GQS10" s="220"/>
      <c r="GQT10" s="65"/>
      <c r="GQU10" s="65"/>
      <c r="GRD10" s="65"/>
      <c r="GRI10" s="220"/>
      <c r="GRJ10" s="65"/>
      <c r="GRK10" s="65"/>
      <c r="GRT10" s="65"/>
      <c r="GRY10" s="220"/>
      <c r="GRZ10" s="65"/>
      <c r="GSA10" s="65"/>
      <c r="GSJ10" s="65"/>
      <c r="GSO10" s="220"/>
      <c r="GSP10" s="65"/>
      <c r="GSQ10" s="65"/>
      <c r="GSZ10" s="65"/>
      <c r="GTE10" s="220"/>
      <c r="GTF10" s="65"/>
      <c r="GTG10" s="65"/>
      <c r="GTP10" s="65"/>
      <c r="GTU10" s="220"/>
      <c r="GTV10" s="65"/>
      <c r="GTW10" s="65"/>
      <c r="GUF10" s="65"/>
      <c r="GUK10" s="220"/>
      <c r="GUL10" s="65"/>
      <c r="GUM10" s="65"/>
      <c r="GUV10" s="65"/>
      <c r="GVA10" s="220"/>
      <c r="GVB10" s="65"/>
      <c r="GVC10" s="65"/>
      <c r="GVL10" s="65"/>
      <c r="GVQ10" s="220"/>
      <c r="GVR10" s="65"/>
      <c r="GVS10" s="65"/>
      <c r="GWB10" s="65"/>
      <c r="GWG10" s="220"/>
      <c r="GWH10" s="65"/>
      <c r="GWI10" s="65"/>
      <c r="GWR10" s="65"/>
      <c r="GWW10" s="220"/>
      <c r="GWX10" s="65"/>
      <c r="GWY10" s="65"/>
      <c r="GXH10" s="65"/>
      <c r="GXM10" s="220"/>
      <c r="GXN10" s="65"/>
      <c r="GXO10" s="65"/>
      <c r="GXX10" s="65"/>
      <c r="GYC10" s="220"/>
      <c r="GYD10" s="65"/>
      <c r="GYE10" s="65"/>
      <c r="GYN10" s="65"/>
      <c r="GYS10" s="220"/>
      <c r="GYT10" s="65"/>
      <c r="GYU10" s="65"/>
      <c r="GZD10" s="65"/>
      <c r="GZI10" s="220"/>
      <c r="GZJ10" s="65"/>
      <c r="GZK10" s="65"/>
      <c r="GZT10" s="65"/>
      <c r="GZY10" s="220"/>
      <c r="GZZ10" s="65"/>
      <c r="HAA10" s="65"/>
      <c r="HAJ10" s="65"/>
      <c r="HAO10" s="220"/>
      <c r="HAP10" s="65"/>
      <c r="HAQ10" s="65"/>
      <c r="HAZ10" s="65"/>
      <c r="HBE10" s="220"/>
      <c r="HBF10" s="65"/>
      <c r="HBG10" s="65"/>
      <c r="HBP10" s="65"/>
      <c r="HBU10" s="220"/>
      <c r="HBV10" s="65"/>
      <c r="HBW10" s="65"/>
      <c r="HCF10" s="65"/>
      <c r="HCK10" s="220"/>
      <c r="HCL10" s="65"/>
      <c r="HCM10" s="65"/>
      <c r="HCV10" s="65"/>
      <c r="HDA10" s="220"/>
      <c r="HDB10" s="65"/>
      <c r="HDC10" s="65"/>
      <c r="HDL10" s="65"/>
      <c r="HDQ10" s="220"/>
      <c r="HDR10" s="65"/>
      <c r="HDS10" s="65"/>
      <c r="HEB10" s="65"/>
      <c r="HEG10" s="220"/>
      <c r="HEH10" s="65"/>
      <c r="HEI10" s="65"/>
      <c r="HER10" s="65"/>
      <c r="HEW10" s="220"/>
      <c r="HEX10" s="65"/>
      <c r="HEY10" s="65"/>
      <c r="HFH10" s="65"/>
      <c r="HFM10" s="220"/>
      <c r="HFN10" s="65"/>
      <c r="HFO10" s="65"/>
      <c r="HFX10" s="65"/>
      <c r="HGC10" s="220"/>
      <c r="HGD10" s="65"/>
      <c r="HGE10" s="65"/>
      <c r="HGN10" s="65"/>
      <c r="HGS10" s="220"/>
      <c r="HGT10" s="65"/>
      <c r="HGU10" s="65"/>
      <c r="HHD10" s="65"/>
      <c r="HHI10" s="220"/>
      <c r="HHJ10" s="65"/>
      <c r="HHK10" s="65"/>
      <c r="HHT10" s="65"/>
      <c r="HHY10" s="220"/>
      <c r="HHZ10" s="65"/>
      <c r="HIA10" s="65"/>
      <c r="HIJ10" s="65"/>
      <c r="HIO10" s="220"/>
      <c r="HIP10" s="65"/>
      <c r="HIQ10" s="65"/>
      <c r="HIZ10" s="65"/>
      <c r="HJE10" s="220"/>
      <c r="HJF10" s="65"/>
      <c r="HJG10" s="65"/>
      <c r="HJP10" s="65"/>
      <c r="HJU10" s="220"/>
      <c r="HJV10" s="65"/>
      <c r="HJW10" s="65"/>
      <c r="HKF10" s="65"/>
      <c r="HKK10" s="220"/>
      <c r="HKL10" s="65"/>
      <c r="HKM10" s="65"/>
      <c r="HKV10" s="65"/>
      <c r="HLA10" s="220"/>
      <c r="HLB10" s="65"/>
      <c r="HLC10" s="65"/>
      <c r="HLL10" s="65"/>
      <c r="HLQ10" s="220"/>
      <c r="HLR10" s="65"/>
      <c r="HLS10" s="65"/>
      <c r="HMB10" s="65"/>
      <c r="HMG10" s="220"/>
      <c r="HMH10" s="65"/>
      <c r="HMI10" s="65"/>
      <c r="HMR10" s="65"/>
      <c r="HMW10" s="220"/>
      <c r="HMX10" s="65"/>
      <c r="HMY10" s="65"/>
      <c r="HNH10" s="65"/>
      <c r="HNM10" s="220"/>
      <c r="HNN10" s="65"/>
      <c r="HNO10" s="65"/>
      <c r="HNX10" s="65"/>
      <c r="HOC10" s="220"/>
      <c r="HOD10" s="65"/>
      <c r="HOE10" s="65"/>
      <c r="HON10" s="65"/>
      <c r="HOS10" s="220"/>
      <c r="HOT10" s="65"/>
      <c r="HOU10" s="65"/>
      <c r="HPD10" s="65"/>
      <c r="HPI10" s="220"/>
      <c r="HPJ10" s="65"/>
      <c r="HPK10" s="65"/>
      <c r="HPT10" s="65"/>
      <c r="HPY10" s="220"/>
      <c r="HPZ10" s="65"/>
      <c r="HQA10" s="65"/>
      <c r="HQJ10" s="65"/>
      <c r="HQO10" s="220"/>
      <c r="HQP10" s="65"/>
      <c r="HQQ10" s="65"/>
      <c r="HQZ10" s="65"/>
      <c r="HRE10" s="220"/>
      <c r="HRF10" s="65"/>
      <c r="HRG10" s="65"/>
      <c r="HRP10" s="65"/>
      <c r="HRU10" s="220"/>
      <c r="HRV10" s="65"/>
      <c r="HRW10" s="65"/>
      <c r="HSF10" s="65"/>
      <c r="HSK10" s="220"/>
      <c r="HSL10" s="65"/>
      <c r="HSM10" s="65"/>
      <c r="HSV10" s="65"/>
      <c r="HTA10" s="220"/>
      <c r="HTB10" s="65"/>
      <c r="HTC10" s="65"/>
      <c r="HTL10" s="65"/>
      <c r="HTQ10" s="220"/>
      <c r="HTR10" s="65"/>
      <c r="HTS10" s="65"/>
      <c r="HUB10" s="65"/>
      <c r="HUG10" s="220"/>
      <c r="HUH10" s="65"/>
      <c r="HUI10" s="65"/>
      <c r="HUR10" s="65"/>
      <c r="HUW10" s="220"/>
      <c r="HUX10" s="65"/>
      <c r="HUY10" s="65"/>
      <c r="HVH10" s="65"/>
      <c r="HVM10" s="220"/>
      <c r="HVN10" s="65"/>
      <c r="HVO10" s="65"/>
      <c r="HVX10" s="65"/>
      <c r="HWC10" s="220"/>
      <c r="HWD10" s="65"/>
      <c r="HWE10" s="65"/>
      <c r="HWN10" s="65"/>
      <c r="HWS10" s="220"/>
      <c r="HWT10" s="65"/>
      <c r="HWU10" s="65"/>
      <c r="HXD10" s="65"/>
      <c r="HXI10" s="220"/>
      <c r="HXJ10" s="65"/>
      <c r="HXK10" s="65"/>
      <c r="HXT10" s="65"/>
      <c r="HXY10" s="220"/>
      <c r="HXZ10" s="65"/>
      <c r="HYA10" s="65"/>
      <c r="HYJ10" s="65"/>
      <c r="HYO10" s="220"/>
      <c r="HYP10" s="65"/>
      <c r="HYQ10" s="65"/>
      <c r="HYZ10" s="65"/>
      <c r="HZE10" s="220"/>
      <c r="HZF10" s="65"/>
      <c r="HZG10" s="65"/>
      <c r="HZP10" s="65"/>
      <c r="HZU10" s="220"/>
      <c r="HZV10" s="65"/>
      <c r="HZW10" s="65"/>
      <c r="IAF10" s="65"/>
      <c r="IAK10" s="220"/>
      <c r="IAL10" s="65"/>
      <c r="IAM10" s="65"/>
      <c r="IAV10" s="65"/>
      <c r="IBA10" s="220"/>
      <c r="IBB10" s="65"/>
      <c r="IBC10" s="65"/>
      <c r="IBL10" s="65"/>
      <c r="IBQ10" s="220"/>
      <c r="IBR10" s="65"/>
      <c r="IBS10" s="65"/>
      <c r="ICB10" s="65"/>
      <c r="ICG10" s="220"/>
      <c r="ICH10" s="65"/>
      <c r="ICI10" s="65"/>
      <c r="ICR10" s="65"/>
      <c r="ICW10" s="220"/>
      <c r="ICX10" s="65"/>
      <c r="ICY10" s="65"/>
      <c r="IDH10" s="65"/>
      <c r="IDM10" s="220"/>
      <c r="IDN10" s="65"/>
      <c r="IDO10" s="65"/>
      <c r="IDX10" s="65"/>
      <c r="IEC10" s="220"/>
      <c r="IED10" s="65"/>
      <c r="IEE10" s="65"/>
      <c r="IEN10" s="65"/>
      <c r="IES10" s="220"/>
      <c r="IET10" s="65"/>
      <c r="IEU10" s="65"/>
      <c r="IFD10" s="65"/>
      <c r="IFI10" s="220"/>
      <c r="IFJ10" s="65"/>
      <c r="IFK10" s="65"/>
      <c r="IFT10" s="65"/>
      <c r="IFY10" s="220"/>
      <c r="IFZ10" s="65"/>
      <c r="IGA10" s="65"/>
      <c r="IGJ10" s="65"/>
      <c r="IGO10" s="220"/>
      <c r="IGP10" s="65"/>
      <c r="IGQ10" s="65"/>
      <c r="IGZ10" s="65"/>
      <c r="IHE10" s="220"/>
      <c r="IHF10" s="65"/>
      <c r="IHG10" s="65"/>
      <c r="IHP10" s="65"/>
      <c r="IHU10" s="220"/>
      <c r="IHV10" s="65"/>
      <c r="IHW10" s="65"/>
      <c r="IIF10" s="65"/>
      <c r="IIK10" s="220"/>
      <c r="IIL10" s="65"/>
      <c r="IIM10" s="65"/>
      <c r="IIV10" s="65"/>
      <c r="IJA10" s="220"/>
      <c r="IJB10" s="65"/>
      <c r="IJC10" s="65"/>
      <c r="IJL10" s="65"/>
      <c r="IJQ10" s="220"/>
      <c r="IJR10" s="65"/>
      <c r="IJS10" s="65"/>
      <c r="IKB10" s="65"/>
      <c r="IKG10" s="220"/>
      <c r="IKH10" s="65"/>
      <c r="IKI10" s="65"/>
      <c r="IKR10" s="65"/>
      <c r="IKW10" s="220"/>
      <c r="IKX10" s="65"/>
      <c r="IKY10" s="65"/>
      <c r="ILH10" s="65"/>
      <c r="ILM10" s="220"/>
      <c r="ILN10" s="65"/>
      <c r="ILO10" s="65"/>
      <c r="ILX10" s="65"/>
      <c r="IMC10" s="220"/>
      <c r="IMD10" s="65"/>
      <c r="IME10" s="65"/>
      <c r="IMN10" s="65"/>
      <c r="IMS10" s="220"/>
      <c r="IMT10" s="65"/>
      <c r="IMU10" s="65"/>
      <c r="IND10" s="65"/>
      <c r="INI10" s="220"/>
      <c r="INJ10" s="65"/>
      <c r="INK10" s="65"/>
      <c r="INT10" s="65"/>
      <c r="INY10" s="220"/>
      <c r="INZ10" s="65"/>
      <c r="IOA10" s="65"/>
      <c r="IOJ10" s="65"/>
      <c r="IOO10" s="220"/>
      <c r="IOP10" s="65"/>
      <c r="IOQ10" s="65"/>
      <c r="IOZ10" s="65"/>
      <c r="IPE10" s="220"/>
      <c r="IPF10" s="65"/>
      <c r="IPG10" s="65"/>
      <c r="IPP10" s="65"/>
      <c r="IPU10" s="220"/>
      <c r="IPV10" s="65"/>
      <c r="IPW10" s="65"/>
      <c r="IQF10" s="65"/>
      <c r="IQK10" s="220"/>
      <c r="IQL10" s="65"/>
      <c r="IQM10" s="65"/>
      <c r="IQV10" s="65"/>
      <c r="IRA10" s="220"/>
      <c r="IRB10" s="65"/>
      <c r="IRC10" s="65"/>
      <c r="IRL10" s="65"/>
      <c r="IRQ10" s="220"/>
      <c r="IRR10" s="65"/>
      <c r="IRS10" s="65"/>
      <c r="ISB10" s="65"/>
      <c r="ISG10" s="220"/>
      <c r="ISH10" s="65"/>
      <c r="ISI10" s="65"/>
      <c r="ISR10" s="65"/>
      <c r="ISW10" s="220"/>
      <c r="ISX10" s="65"/>
      <c r="ISY10" s="65"/>
      <c r="ITH10" s="65"/>
      <c r="ITM10" s="220"/>
      <c r="ITN10" s="65"/>
      <c r="ITO10" s="65"/>
      <c r="ITX10" s="65"/>
      <c r="IUC10" s="220"/>
      <c r="IUD10" s="65"/>
      <c r="IUE10" s="65"/>
      <c r="IUN10" s="65"/>
      <c r="IUS10" s="220"/>
      <c r="IUT10" s="65"/>
      <c r="IUU10" s="65"/>
      <c r="IVD10" s="65"/>
      <c r="IVI10" s="220"/>
      <c r="IVJ10" s="65"/>
      <c r="IVK10" s="65"/>
      <c r="IVT10" s="65"/>
      <c r="IVY10" s="220"/>
      <c r="IVZ10" s="65"/>
      <c r="IWA10" s="65"/>
      <c r="IWJ10" s="65"/>
      <c r="IWO10" s="220"/>
      <c r="IWP10" s="65"/>
      <c r="IWQ10" s="65"/>
      <c r="IWZ10" s="65"/>
      <c r="IXE10" s="220"/>
      <c r="IXF10" s="65"/>
      <c r="IXG10" s="65"/>
      <c r="IXP10" s="65"/>
      <c r="IXU10" s="220"/>
      <c r="IXV10" s="65"/>
      <c r="IXW10" s="65"/>
      <c r="IYF10" s="65"/>
      <c r="IYK10" s="220"/>
      <c r="IYL10" s="65"/>
      <c r="IYM10" s="65"/>
      <c r="IYV10" s="65"/>
      <c r="IZA10" s="220"/>
      <c r="IZB10" s="65"/>
      <c r="IZC10" s="65"/>
      <c r="IZL10" s="65"/>
      <c r="IZQ10" s="220"/>
      <c r="IZR10" s="65"/>
      <c r="IZS10" s="65"/>
      <c r="JAB10" s="65"/>
      <c r="JAG10" s="220"/>
      <c r="JAH10" s="65"/>
      <c r="JAI10" s="65"/>
      <c r="JAR10" s="65"/>
      <c r="JAW10" s="220"/>
      <c r="JAX10" s="65"/>
      <c r="JAY10" s="65"/>
      <c r="JBH10" s="65"/>
      <c r="JBM10" s="220"/>
      <c r="JBN10" s="65"/>
      <c r="JBO10" s="65"/>
      <c r="JBX10" s="65"/>
      <c r="JCC10" s="220"/>
      <c r="JCD10" s="65"/>
      <c r="JCE10" s="65"/>
      <c r="JCN10" s="65"/>
      <c r="JCS10" s="220"/>
      <c r="JCT10" s="65"/>
      <c r="JCU10" s="65"/>
      <c r="JDD10" s="65"/>
      <c r="JDI10" s="220"/>
      <c r="JDJ10" s="65"/>
      <c r="JDK10" s="65"/>
      <c r="JDT10" s="65"/>
      <c r="JDY10" s="220"/>
      <c r="JDZ10" s="65"/>
      <c r="JEA10" s="65"/>
      <c r="JEJ10" s="65"/>
      <c r="JEO10" s="220"/>
      <c r="JEP10" s="65"/>
      <c r="JEQ10" s="65"/>
      <c r="JEZ10" s="65"/>
      <c r="JFE10" s="220"/>
      <c r="JFF10" s="65"/>
      <c r="JFG10" s="65"/>
      <c r="JFP10" s="65"/>
      <c r="JFU10" s="220"/>
      <c r="JFV10" s="65"/>
      <c r="JFW10" s="65"/>
      <c r="JGF10" s="65"/>
      <c r="JGK10" s="220"/>
      <c r="JGL10" s="65"/>
      <c r="JGM10" s="65"/>
      <c r="JGV10" s="65"/>
      <c r="JHA10" s="220"/>
      <c r="JHB10" s="65"/>
      <c r="JHC10" s="65"/>
      <c r="JHL10" s="65"/>
      <c r="JHQ10" s="220"/>
      <c r="JHR10" s="65"/>
      <c r="JHS10" s="65"/>
      <c r="JIB10" s="65"/>
      <c r="JIG10" s="220"/>
      <c r="JIH10" s="65"/>
      <c r="JII10" s="65"/>
      <c r="JIR10" s="65"/>
      <c r="JIW10" s="220"/>
      <c r="JIX10" s="65"/>
      <c r="JIY10" s="65"/>
      <c r="JJH10" s="65"/>
      <c r="JJM10" s="220"/>
      <c r="JJN10" s="65"/>
      <c r="JJO10" s="65"/>
      <c r="JJX10" s="65"/>
      <c r="JKC10" s="220"/>
      <c r="JKD10" s="65"/>
      <c r="JKE10" s="65"/>
      <c r="JKN10" s="65"/>
      <c r="JKS10" s="220"/>
      <c r="JKT10" s="65"/>
      <c r="JKU10" s="65"/>
      <c r="JLD10" s="65"/>
      <c r="JLI10" s="220"/>
      <c r="JLJ10" s="65"/>
      <c r="JLK10" s="65"/>
      <c r="JLT10" s="65"/>
      <c r="JLY10" s="220"/>
      <c r="JLZ10" s="65"/>
      <c r="JMA10" s="65"/>
      <c r="JMJ10" s="65"/>
      <c r="JMO10" s="220"/>
      <c r="JMP10" s="65"/>
      <c r="JMQ10" s="65"/>
      <c r="JMZ10" s="65"/>
      <c r="JNE10" s="220"/>
      <c r="JNF10" s="65"/>
      <c r="JNG10" s="65"/>
      <c r="JNP10" s="65"/>
      <c r="JNU10" s="220"/>
      <c r="JNV10" s="65"/>
      <c r="JNW10" s="65"/>
      <c r="JOF10" s="65"/>
      <c r="JOK10" s="220"/>
      <c r="JOL10" s="65"/>
      <c r="JOM10" s="65"/>
      <c r="JOV10" s="65"/>
      <c r="JPA10" s="220"/>
      <c r="JPB10" s="65"/>
      <c r="JPC10" s="65"/>
      <c r="JPL10" s="65"/>
      <c r="JPQ10" s="220"/>
      <c r="JPR10" s="65"/>
      <c r="JPS10" s="65"/>
      <c r="JQB10" s="65"/>
      <c r="JQG10" s="220"/>
      <c r="JQH10" s="65"/>
      <c r="JQI10" s="65"/>
      <c r="JQR10" s="65"/>
      <c r="JQW10" s="220"/>
      <c r="JQX10" s="65"/>
      <c r="JQY10" s="65"/>
      <c r="JRH10" s="65"/>
      <c r="JRM10" s="220"/>
      <c r="JRN10" s="65"/>
      <c r="JRO10" s="65"/>
      <c r="JRX10" s="65"/>
      <c r="JSC10" s="220"/>
      <c r="JSD10" s="65"/>
      <c r="JSE10" s="65"/>
      <c r="JSN10" s="65"/>
      <c r="JSS10" s="220"/>
      <c r="JST10" s="65"/>
      <c r="JSU10" s="65"/>
      <c r="JTD10" s="65"/>
      <c r="JTI10" s="220"/>
      <c r="JTJ10" s="65"/>
      <c r="JTK10" s="65"/>
      <c r="JTT10" s="65"/>
      <c r="JTY10" s="220"/>
      <c r="JTZ10" s="65"/>
      <c r="JUA10" s="65"/>
      <c r="JUJ10" s="65"/>
      <c r="JUO10" s="220"/>
      <c r="JUP10" s="65"/>
      <c r="JUQ10" s="65"/>
      <c r="JUZ10" s="65"/>
      <c r="JVE10" s="220"/>
      <c r="JVF10" s="65"/>
      <c r="JVG10" s="65"/>
      <c r="JVP10" s="65"/>
      <c r="JVU10" s="220"/>
      <c r="JVV10" s="65"/>
      <c r="JVW10" s="65"/>
      <c r="JWF10" s="65"/>
      <c r="JWK10" s="220"/>
      <c r="JWL10" s="65"/>
      <c r="JWM10" s="65"/>
      <c r="JWV10" s="65"/>
      <c r="JXA10" s="220"/>
      <c r="JXB10" s="65"/>
      <c r="JXC10" s="65"/>
      <c r="JXL10" s="65"/>
      <c r="JXQ10" s="220"/>
      <c r="JXR10" s="65"/>
      <c r="JXS10" s="65"/>
      <c r="JYB10" s="65"/>
      <c r="JYG10" s="220"/>
      <c r="JYH10" s="65"/>
      <c r="JYI10" s="65"/>
      <c r="JYR10" s="65"/>
      <c r="JYW10" s="220"/>
      <c r="JYX10" s="65"/>
      <c r="JYY10" s="65"/>
      <c r="JZH10" s="65"/>
      <c r="JZM10" s="220"/>
      <c r="JZN10" s="65"/>
      <c r="JZO10" s="65"/>
      <c r="JZX10" s="65"/>
      <c r="KAC10" s="220"/>
      <c r="KAD10" s="65"/>
      <c r="KAE10" s="65"/>
      <c r="KAN10" s="65"/>
      <c r="KAS10" s="220"/>
      <c r="KAT10" s="65"/>
      <c r="KAU10" s="65"/>
      <c r="KBD10" s="65"/>
      <c r="KBI10" s="220"/>
      <c r="KBJ10" s="65"/>
      <c r="KBK10" s="65"/>
      <c r="KBT10" s="65"/>
      <c r="KBY10" s="220"/>
      <c r="KBZ10" s="65"/>
      <c r="KCA10" s="65"/>
      <c r="KCJ10" s="65"/>
      <c r="KCO10" s="220"/>
      <c r="KCP10" s="65"/>
      <c r="KCQ10" s="65"/>
      <c r="KCZ10" s="65"/>
      <c r="KDE10" s="220"/>
      <c r="KDF10" s="65"/>
      <c r="KDG10" s="65"/>
      <c r="KDP10" s="65"/>
      <c r="KDU10" s="220"/>
      <c r="KDV10" s="65"/>
      <c r="KDW10" s="65"/>
      <c r="KEF10" s="65"/>
      <c r="KEK10" s="220"/>
      <c r="KEL10" s="65"/>
      <c r="KEM10" s="65"/>
      <c r="KEV10" s="65"/>
      <c r="KFA10" s="220"/>
      <c r="KFB10" s="65"/>
      <c r="KFC10" s="65"/>
      <c r="KFL10" s="65"/>
      <c r="KFQ10" s="220"/>
      <c r="KFR10" s="65"/>
      <c r="KFS10" s="65"/>
      <c r="KGB10" s="65"/>
      <c r="KGG10" s="220"/>
      <c r="KGH10" s="65"/>
      <c r="KGI10" s="65"/>
      <c r="KGR10" s="65"/>
      <c r="KGW10" s="220"/>
      <c r="KGX10" s="65"/>
      <c r="KGY10" s="65"/>
      <c r="KHH10" s="65"/>
      <c r="KHM10" s="220"/>
      <c r="KHN10" s="65"/>
      <c r="KHO10" s="65"/>
      <c r="KHX10" s="65"/>
      <c r="KIC10" s="220"/>
      <c r="KID10" s="65"/>
      <c r="KIE10" s="65"/>
      <c r="KIN10" s="65"/>
      <c r="KIS10" s="220"/>
      <c r="KIT10" s="65"/>
      <c r="KIU10" s="65"/>
      <c r="KJD10" s="65"/>
      <c r="KJI10" s="220"/>
      <c r="KJJ10" s="65"/>
      <c r="KJK10" s="65"/>
      <c r="KJT10" s="65"/>
      <c r="KJY10" s="220"/>
      <c r="KJZ10" s="65"/>
      <c r="KKA10" s="65"/>
      <c r="KKJ10" s="65"/>
      <c r="KKO10" s="220"/>
      <c r="KKP10" s="65"/>
      <c r="KKQ10" s="65"/>
      <c r="KKZ10" s="65"/>
      <c r="KLE10" s="220"/>
      <c r="KLF10" s="65"/>
      <c r="KLG10" s="65"/>
      <c r="KLP10" s="65"/>
      <c r="KLU10" s="220"/>
      <c r="KLV10" s="65"/>
      <c r="KLW10" s="65"/>
      <c r="KMF10" s="65"/>
      <c r="KMK10" s="220"/>
      <c r="KML10" s="65"/>
      <c r="KMM10" s="65"/>
      <c r="KMV10" s="65"/>
      <c r="KNA10" s="220"/>
      <c r="KNB10" s="65"/>
      <c r="KNC10" s="65"/>
      <c r="KNL10" s="65"/>
      <c r="KNQ10" s="220"/>
      <c r="KNR10" s="65"/>
      <c r="KNS10" s="65"/>
      <c r="KOB10" s="65"/>
      <c r="KOG10" s="220"/>
      <c r="KOH10" s="65"/>
      <c r="KOI10" s="65"/>
      <c r="KOR10" s="65"/>
      <c r="KOW10" s="220"/>
      <c r="KOX10" s="65"/>
      <c r="KOY10" s="65"/>
      <c r="KPH10" s="65"/>
      <c r="KPM10" s="220"/>
      <c r="KPN10" s="65"/>
      <c r="KPO10" s="65"/>
      <c r="KPX10" s="65"/>
      <c r="KQC10" s="220"/>
      <c r="KQD10" s="65"/>
      <c r="KQE10" s="65"/>
      <c r="KQN10" s="65"/>
      <c r="KQS10" s="220"/>
      <c r="KQT10" s="65"/>
      <c r="KQU10" s="65"/>
      <c r="KRD10" s="65"/>
      <c r="KRI10" s="220"/>
      <c r="KRJ10" s="65"/>
      <c r="KRK10" s="65"/>
      <c r="KRT10" s="65"/>
      <c r="KRY10" s="220"/>
      <c r="KRZ10" s="65"/>
      <c r="KSA10" s="65"/>
      <c r="KSJ10" s="65"/>
      <c r="KSO10" s="220"/>
      <c r="KSP10" s="65"/>
      <c r="KSQ10" s="65"/>
      <c r="KSZ10" s="65"/>
      <c r="KTE10" s="220"/>
      <c r="KTF10" s="65"/>
      <c r="KTG10" s="65"/>
      <c r="KTP10" s="65"/>
      <c r="KTU10" s="220"/>
      <c r="KTV10" s="65"/>
      <c r="KTW10" s="65"/>
      <c r="KUF10" s="65"/>
      <c r="KUK10" s="220"/>
      <c r="KUL10" s="65"/>
      <c r="KUM10" s="65"/>
      <c r="KUV10" s="65"/>
      <c r="KVA10" s="220"/>
      <c r="KVB10" s="65"/>
      <c r="KVC10" s="65"/>
      <c r="KVL10" s="65"/>
      <c r="KVQ10" s="220"/>
      <c r="KVR10" s="65"/>
      <c r="KVS10" s="65"/>
      <c r="KWB10" s="65"/>
      <c r="KWG10" s="220"/>
      <c r="KWH10" s="65"/>
      <c r="KWI10" s="65"/>
      <c r="KWR10" s="65"/>
      <c r="KWW10" s="220"/>
      <c r="KWX10" s="65"/>
      <c r="KWY10" s="65"/>
      <c r="KXH10" s="65"/>
      <c r="KXM10" s="220"/>
      <c r="KXN10" s="65"/>
      <c r="KXO10" s="65"/>
      <c r="KXX10" s="65"/>
      <c r="KYC10" s="220"/>
      <c r="KYD10" s="65"/>
      <c r="KYE10" s="65"/>
      <c r="KYN10" s="65"/>
      <c r="KYS10" s="220"/>
      <c r="KYT10" s="65"/>
      <c r="KYU10" s="65"/>
      <c r="KZD10" s="65"/>
      <c r="KZI10" s="220"/>
      <c r="KZJ10" s="65"/>
      <c r="KZK10" s="65"/>
      <c r="KZT10" s="65"/>
      <c r="KZY10" s="220"/>
      <c r="KZZ10" s="65"/>
      <c r="LAA10" s="65"/>
      <c r="LAJ10" s="65"/>
      <c r="LAO10" s="220"/>
      <c r="LAP10" s="65"/>
      <c r="LAQ10" s="65"/>
      <c r="LAZ10" s="65"/>
      <c r="LBE10" s="220"/>
      <c r="LBF10" s="65"/>
      <c r="LBG10" s="65"/>
      <c r="LBP10" s="65"/>
      <c r="LBU10" s="220"/>
      <c r="LBV10" s="65"/>
      <c r="LBW10" s="65"/>
      <c r="LCF10" s="65"/>
      <c r="LCK10" s="220"/>
      <c r="LCL10" s="65"/>
      <c r="LCM10" s="65"/>
      <c r="LCV10" s="65"/>
      <c r="LDA10" s="220"/>
      <c r="LDB10" s="65"/>
      <c r="LDC10" s="65"/>
      <c r="LDL10" s="65"/>
      <c r="LDQ10" s="220"/>
      <c r="LDR10" s="65"/>
      <c r="LDS10" s="65"/>
      <c r="LEB10" s="65"/>
      <c r="LEG10" s="220"/>
      <c r="LEH10" s="65"/>
      <c r="LEI10" s="65"/>
      <c r="LER10" s="65"/>
      <c r="LEW10" s="220"/>
      <c r="LEX10" s="65"/>
      <c r="LEY10" s="65"/>
      <c r="LFH10" s="65"/>
      <c r="LFM10" s="220"/>
      <c r="LFN10" s="65"/>
      <c r="LFO10" s="65"/>
      <c r="LFX10" s="65"/>
      <c r="LGC10" s="220"/>
      <c r="LGD10" s="65"/>
      <c r="LGE10" s="65"/>
      <c r="LGN10" s="65"/>
      <c r="LGS10" s="220"/>
      <c r="LGT10" s="65"/>
      <c r="LGU10" s="65"/>
      <c r="LHD10" s="65"/>
      <c r="LHI10" s="220"/>
      <c r="LHJ10" s="65"/>
      <c r="LHK10" s="65"/>
      <c r="LHT10" s="65"/>
      <c r="LHY10" s="220"/>
      <c r="LHZ10" s="65"/>
      <c r="LIA10" s="65"/>
      <c r="LIJ10" s="65"/>
      <c r="LIO10" s="220"/>
      <c r="LIP10" s="65"/>
      <c r="LIQ10" s="65"/>
      <c r="LIZ10" s="65"/>
      <c r="LJE10" s="220"/>
      <c r="LJF10" s="65"/>
      <c r="LJG10" s="65"/>
      <c r="LJP10" s="65"/>
      <c r="LJU10" s="220"/>
      <c r="LJV10" s="65"/>
      <c r="LJW10" s="65"/>
      <c r="LKF10" s="65"/>
      <c r="LKK10" s="220"/>
      <c r="LKL10" s="65"/>
      <c r="LKM10" s="65"/>
      <c r="LKV10" s="65"/>
      <c r="LLA10" s="220"/>
      <c r="LLB10" s="65"/>
      <c r="LLC10" s="65"/>
      <c r="LLL10" s="65"/>
      <c r="LLQ10" s="220"/>
      <c r="LLR10" s="65"/>
      <c r="LLS10" s="65"/>
      <c r="LMB10" s="65"/>
      <c r="LMG10" s="220"/>
      <c r="LMH10" s="65"/>
      <c r="LMI10" s="65"/>
      <c r="LMR10" s="65"/>
      <c r="LMW10" s="220"/>
      <c r="LMX10" s="65"/>
      <c r="LMY10" s="65"/>
      <c r="LNH10" s="65"/>
      <c r="LNM10" s="220"/>
      <c r="LNN10" s="65"/>
      <c r="LNO10" s="65"/>
      <c r="LNX10" s="65"/>
      <c r="LOC10" s="220"/>
      <c r="LOD10" s="65"/>
      <c r="LOE10" s="65"/>
      <c r="LON10" s="65"/>
      <c r="LOS10" s="220"/>
      <c r="LOT10" s="65"/>
      <c r="LOU10" s="65"/>
      <c r="LPD10" s="65"/>
      <c r="LPI10" s="220"/>
      <c r="LPJ10" s="65"/>
      <c r="LPK10" s="65"/>
      <c r="LPT10" s="65"/>
      <c r="LPY10" s="220"/>
      <c r="LPZ10" s="65"/>
      <c r="LQA10" s="65"/>
      <c r="LQJ10" s="65"/>
      <c r="LQO10" s="220"/>
      <c r="LQP10" s="65"/>
      <c r="LQQ10" s="65"/>
      <c r="LQZ10" s="65"/>
      <c r="LRE10" s="220"/>
      <c r="LRF10" s="65"/>
      <c r="LRG10" s="65"/>
      <c r="LRP10" s="65"/>
      <c r="LRU10" s="220"/>
      <c r="LRV10" s="65"/>
      <c r="LRW10" s="65"/>
      <c r="LSF10" s="65"/>
      <c r="LSK10" s="220"/>
      <c r="LSL10" s="65"/>
      <c r="LSM10" s="65"/>
      <c r="LSV10" s="65"/>
      <c r="LTA10" s="220"/>
      <c r="LTB10" s="65"/>
      <c r="LTC10" s="65"/>
      <c r="LTL10" s="65"/>
      <c r="LTQ10" s="220"/>
      <c r="LTR10" s="65"/>
      <c r="LTS10" s="65"/>
      <c r="LUB10" s="65"/>
      <c r="LUG10" s="220"/>
      <c r="LUH10" s="65"/>
      <c r="LUI10" s="65"/>
      <c r="LUR10" s="65"/>
      <c r="LUW10" s="220"/>
      <c r="LUX10" s="65"/>
      <c r="LUY10" s="65"/>
      <c r="LVH10" s="65"/>
      <c r="LVM10" s="220"/>
      <c r="LVN10" s="65"/>
      <c r="LVO10" s="65"/>
      <c r="LVX10" s="65"/>
      <c r="LWC10" s="220"/>
      <c r="LWD10" s="65"/>
      <c r="LWE10" s="65"/>
      <c r="LWN10" s="65"/>
      <c r="LWS10" s="220"/>
      <c r="LWT10" s="65"/>
      <c r="LWU10" s="65"/>
      <c r="LXD10" s="65"/>
      <c r="LXI10" s="220"/>
      <c r="LXJ10" s="65"/>
      <c r="LXK10" s="65"/>
      <c r="LXT10" s="65"/>
      <c r="LXY10" s="220"/>
      <c r="LXZ10" s="65"/>
      <c r="LYA10" s="65"/>
      <c r="LYJ10" s="65"/>
      <c r="LYO10" s="220"/>
      <c r="LYP10" s="65"/>
      <c r="LYQ10" s="65"/>
      <c r="LYZ10" s="65"/>
      <c r="LZE10" s="220"/>
      <c r="LZF10" s="65"/>
      <c r="LZG10" s="65"/>
      <c r="LZP10" s="65"/>
      <c r="LZU10" s="220"/>
      <c r="LZV10" s="65"/>
      <c r="LZW10" s="65"/>
      <c r="MAF10" s="65"/>
      <c r="MAK10" s="220"/>
      <c r="MAL10" s="65"/>
      <c r="MAM10" s="65"/>
      <c r="MAV10" s="65"/>
      <c r="MBA10" s="220"/>
      <c r="MBB10" s="65"/>
      <c r="MBC10" s="65"/>
      <c r="MBL10" s="65"/>
      <c r="MBQ10" s="220"/>
      <c r="MBR10" s="65"/>
      <c r="MBS10" s="65"/>
      <c r="MCB10" s="65"/>
      <c r="MCG10" s="220"/>
      <c r="MCH10" s="65"/>
      <c r="MCI10" s="65"/>
      <c r="MCR10" s="65"/>
      <c r="MCW10" s="220"/>
      <c r="MCX10" s="65"/>
      <c r="MCY10" s="65"/>
      <c r="MDH10" s="65"/>
      <c r="MDM10" s="220"/>
      <c r="MDN10" s="65"/>
      <c r="MDO10" s="65"/>
      <c r="MDX10" s="65"/>
      <c r="MEC10" s="220"/>
      <c r="MED10" s="65"/>
      <c r="MEE10" s="65"/>
      <c r="MEN10" s="65"/>
      <c r="MES10" s="220"/>
      <c r="MET10" s="65"/>
      <c r="MEU10" s="65"/>
      <c r="MFD10" s="65"/>
      <c r="MFI10" s="220"/>
      <c r="MFJ10" s="65"/>
      <c r="MFK10" s="65"/>
      <c r="MFT10" s="65"/>
      <c r="MFY10" s="220"/>
      <c r="MFZ10" s="65"/>
      <c r="MGA10" s="65"/>
      <c r="MGJ10" s="65"/>
      <c r="MGO10" s="220"/>
      <c r="MGP10" s="65"/>
      <c r="MGQ10" s="65"/>
      <c r="MGZ10" s="65"/>
      <c r="MHE10" s="220"/>
      <c r="MHF10" s="65"/>
      <c r="MHG10" s="65"/>
      <c r="MHP10" s="65"/>
      <c r="MHU10" s="220"/>
      <c r="MHV10" s="65"/>
      <c r="MHW10" s="65"/>
      <c r="MIF10" s="65"/>
      <c r="MIK10" s="220"/>
      <c r="MIL10" s="65"/>
      <c r="MIM10" s="65"/>
      <c r="MIV10" s="65"/>
      <c r="MJA10" s="220"/>
      <c r="MJB10" s="65"/>
      <c r="MJC10" s="65"/>
      <c r="MJL10" s="65"/>
      <c r="MJQ10" s="220"/>
      <c r="MJR10" s="65"/>
      <c r="MJS10" s="65"/>
      <c r="MKB10" s="65"/>
      <c r="MKG10" s="220"/>
      <c r="MKH10" s="65"/>
      <c r="MKI10" s="65"/>
      <c r="MKR10" s="65"/>
      <c r="MKW10" s="220"/>
      <c r="MKX10" s="65"/>
      <c r="MKY10" s="65"/>
      <c r="MLH10" s="65"/>
      <c r="MLM10" s="220"/>
      <c r="MLN10" s="65"/>
      <c r="MLO10" s="65"/>
      <c r="MLX10" s="65"/>
      <c r="MMC10" s="220"/>
      <c r="MMD10" s="65"/>
      <c r="MME10" s="65"/>
      <c r="MMN10" s="65"/>
      <c r="MMS10" s="220"/>
      <c r="MMT10" s="65"/>
      <c r="MMU10" s="65"/>
      <c r="MND10" s="65"/>
      <c r="MNI10" s="220"/>
      <c r="MNJ10" s="65"/>
      <c r="MNK10" s="65"/>
      <c r="MNT10" s="65"/>
      <c r="MNY10" s="220"/>
      <c r="MNZ10" s="65"/>
      <c r="MOA10" s="65"/>
      <c r="MOJ10" s="65"/>
      <c r="MOO10" s="220"/>
      <c r="MOP10" s="65"/>
      <c r="MOQ10" s="65"/>
      <c r="MOZ10" s="65"/>
      <c r="MPE10" s="220"/>
      <c r="MPF10" s="65"/>
      <c r="MPG10" s="65"/>
      <c r="MPP10" s="65"/>
      <c r="MPU10" s="220"/>
      <c r="MPV10" s="65"/>
      <c r="MPW10" s="65"/>
      <c r="MQF10" s="65"/>
      <c r="MQK10" s="220"/>
      <c r="MQL10" s="65"/>
      <c r="MQM10" s="65"/>
      <c r="MQV10" s="65"/>
      <c r="MRA10" s="220"/>
      <c r="MRB10" s="65"/>
      <c r="MRC10" s="65"/>
      <c r="MRL10" s="65"/>
      <c r="MRQ10" s="220"/>
      <c r="MRR10" s="65"/>
      <c r="MRS10" s="65"/>
      <c r="MSB10" s="65"/>
      <c r="MSG10" s="220"/>
      <c r="MSH10" s="65"/>
      <c r="MSI10" s="65"/>
      <c r="MSR10" s="65"/>
      <c r="MSW10" s="220"/>
      <c r="MSX10" s="65"/>
      <c r="MSY10" s="65"/>
      <c r="MTH10" s="65"/>
      <c r="MTM10" s="220"/>
      <c r="MTN10" s="65"/>
      <c r="MTO10" s="65"/>
      <c r="MTX10" s="65"/>
      <c r="MUC10" s="220"/>
      <c r="MUD10" s="65"/>
      <c r="MUE10" s="65"/>
      <c r="MUN10" s="65"/>
      <c r="MUS10" s="220"/>
      <c r="MUT10" s="65"/>
      <c r="MUU10" s="65"/>
      <c r="MVD10" s="65"/>
      <c r="MVI10" s="220"/>
      <c r="MVJ10" s="65"/>
      <c r="MVK10" s="65"/>
      <c r="MVT10" s="65"/>
      <c r="MVY10" s="220"/>
      <c r="MVZ10" s="65"/>
      <c r="MWA10" s="65"/>
      <c r="MWJ10" s="65"/>
      <c r="MWO10" s="220"/>
      <c r="MWP10" s="65"/>
      <c r="MWQ10" s="65"/>
      <c r="MWZ10" s="65"/>
      <c r="MXE10" s="220"/>
      <c r="MXF10" s="65"/>
      <c r="MXG10" s="65"/>
      <c r="MXP10" s="65"/>
      <c r="MXU10" s="220"/>
      <c r="MXV10" s="65"/>
      <c r="MXW10" s="65"/>
      <c r="MYF10" s="65"/>
      <c r="MYK10" s="220"/>
      <c r="MYL10" s="65"/>
      <c r="MYM10" s="65"/>
      <c r="MYV10" s="65"/>
      <c r="MZA10" s="220"/>
      <c r="MZB10" s="65"/>
      <c r="MZC10" s="65"/>
      <c r="MZL10" s="65"/>
      <c r="MZQ10" s="220"/>
      <c r="MZR10" s="65"/>
      <c r="MZS10" s="65"/>
      <c r="NAB10" s="65"/>
      <c r="NAG10" s="220"/>
      <c r="NAH10" s="65"/>
      <c r="NAI10" s="65"/>
      <c r="NAR10" s="65"/>
      <c r="NAW10" s="220"/>
      <c r="NAX10" s="65"/>
      <c r="NAY10" s="65"/>
      <c r="NBH10" s="65"/>
      <c r="NBM10" s="220"/>
      <c r="NBN10" s="65"/>
      <c r="NBO10" s="65"/>
      <c r="NBX10" s="65"/>
      <c r="NCC10" s="220"/>
      <c r="NCD10" s="65"/>
      <c r="NCE10" s="65"/>
      <c r="NCN10" s="65"/>
      <c r="NCS10" s="220"/>
      <c r="NCT10" s="65"/>
      <c r="NCU10" s="65"/>
      <c r="NDD10" s="65"/>
      <c r="NDI10" s="220"/>
      <c r="NDJ10" s="65"/>
      <c r="NDK10" s="65"/>
      <c r="NDT10" s="65"/>
      <c r="NDY10" s="220"/>
      <c r="NDZ10" s="65"/>
      <c r="NEA10" s="65"/>
      <c r="NEJ10" s="65"/>
      <c r="NEO10" s="220"/>
      <c r="NEP10" s="65"/>
      <c r="NEQ10" s="65"/>
      <c r="NEZ10" s="65"/>
      <c r="NFE10" s="220"/>
      <c r="NFF10" s="65"/>
      <c r="NFG10" s="65"/>
      <c r="NFP10" s="65"/>
      <c r="NFU10" s="220"/>
      <c r="NFV10" s="65"/>
      <c r="NFW10" s="65"/>
      <c r="NGF10" s="65"/>
      <c r="NGK10" s="220"/>
      <c r="NGL10" s="65"/>
      <c r="NGM10" s="65"/>
      <c r="NGV10" s="65"/>
      <c r="NHA10" s="220"/>
      <c r="NHB10" s="65"/>
      <c r="NHC10" s="65"/>
      <c r="NHL10" s="65"/>
      <c r="NHQ10" s="220"/>
      <c r="NHR10" s="65"/>
      <c r="NHS10" s="65"/>
      <c r="NIB10" s="65"/>
      <c r="NIG10" s="220"/>
      <c r="NIH10" s="65"/>
      <c r="NII10" s="65"/>
      <c r="NIR10" s="65"/>
      <c r="NIW10" s="220"/>
      <c r="NIX10" s="65"/>
      <c r="NIY10" s="65"/>
      <c r="NJH10" s="65"/>
      <c r="NJM10" s="220"/>
      <c r="NJN10" s="65"/>
      <c r="NJO10" s="65"/>
      <c r="NJX10" s="65"/>
      <c r="NKC10" s="220"/>
      <c r="NKD10" s="65"/>
      <c r="NKE10" s="65"/>
      <c r="NKN10" s="65"/>
      <c r="NKS10" s="220"/>
      <c r="NKT10" s="65"/>
      <c r="NKU10" s="65"/>
      <c r="NLD10" s="65"/>
      <c r="NLI10" s="220"/>
      <c r="NLJ10" s="65"/>
      <c r="NLK10" s="65"/>
      <c r="NLT10" s="65"/>
      <c r="NLY10" s="220"/>
      <c r="NLZ10" s="65"/>
      <c r="NMA10" s="65"/>
      <c r="NMJ10" s="65"/>
      <c r="NMO10" s="220"/>
      <c r="NMP10" s="65"/>
      <c r="NMQ10" s="65"/>
      <c r="NMZ10" s="65"/>
      <c r="NNE10" s="220"/>
      <c r="NNF10" s="65"/>
      <c r="NNG10" s="65"/>
      <c r="NNP10" s="65"/>
      <c r="NNU10" s="220"/>
      <c r="NNV10" s="65"/>
      <c r="NNW10" s="65"/>
      <c r="NOF10" s="65"/>
      <c r="NOK10" s="220"/>
      <c r="NOL10" s="65"/>
      <c r="NOM10" s="65"/>
      <c r="NOV10" s="65"/>
      <c r="NPA10" s="220"/>
      <c r="NPB10" s="65"/>
      <c r="NPC10" s="65"/>
      <c r="NPL10" s="65"/>
      <c r="NPQ10" s="220"/>
      <c r="NPR10" s="65"/>
      <c r="NPS10" s="65"/>
      <c r="NQB10" s="65"/>
      <c r="NQG10" s="220"/>
      <c r="NQH10" s="65"/>
      <c r="NQI10" s="65"/>
      <c r="NQR10" s="65"/>
      <c r="NQW10" s="220"/>
      <c r="NQX10" s="65"/>
      <c r="NQY10" s="65"/>
      <c r="NRH10" s="65"/>
      <c r="NRM10" s="220"/>
      <c r="NRN10" s="65"/>
      <c r="NRO10" s="65"/>
      <c r="NRX10" s="65"/>
      <c r="NSC10" s="220"/>
      <c r="NSD10" s="65"/>
      <c r="NSE10" s="65"/>
      <c r="NSN10" s="65"/>
      <c r="NSS10" s="220"/>
      <c r="NST10" s="65"/>
      <c r="NSU10" s="65"/>
      <c r="NTD10" s="65"/>
      <c r="NTI10" s="220"/>
      <c r="NTJ10" s="65"/>
      <c r="NTK10" s="65"/>
      <c r="NTT10" s="65"/>
      <c r="NTY10" s="220"/>
      <c r="NTZ10" s="65"/>
      <c r="NUA10" s="65"/>
      <c r="NUJ10" s="65"/>
      <c r="NUO10" s="220"/>
      <c r="NUP10" s="65"/>
      <c r="NUQ10" s="65"/>
      <c r="NUZ10" s="65"/>
      <c r="NVE10" s="220"/>
      <c r="NVF10" s="65"/>
      <c r="NVG10" s="65"/>
      <c r="NVP10" s="65"/>
      <c r="NVU10" s="220"/>
      <c r="NVV10" s="65"/>
      <c r="NVW10" s="65"/>
      <c r="NWF10" s="65"/>
      <c r="NWK10" s="220"/>
      <c r="NWL10" s="65"/>
      <c r="NWM10" s="65"/>
      <c r="NWV10" s="65"/>
      <c r="NXA10" s="220"/>
      <c r="NXB10" s="65"/>
      <c r="NXC10" s="65"/>
      <c r="NXL10" s="65"/>
      <c r="NXQ10" s="220"/>
      <c r="NXR10" s="65"/>
      <c r="NXS10" s="65"/>
      <c r="NYB10" s="65"/>
      <c r="NYG10" s="220"/>
      <c r="NYH10" s="65"/>
      <c r="NYI10" s="65"/>
      <c r="NYR10" s="65"/>
      <c r="NYW10" s="220"/>
      <c r="NYX10" s="65"/>
      <c r="NYY10" s="65"/>
      <c r="NZH10" s="65"/>
      <c r="NZM10" s="220"/>
      <c r="NZN10" s="65"/>
      <c r="NZO10" s="65"/>
      <c r="NZX10" s="65"/>
      <c r="OAC10" s="220"/>
      <c r="OAD10" s="65"/>
      <c r="OAE10" s="65"/>
      <c r="OAN10" s="65"/>
      <c r="OAS10" s="220"/>
      <c r="OAT10" s="65"/>
      <c r="OAU10" s="65"/>
      <c r="OBD10" s="65"/>
      <c r="OBI10" s="220"/>
      <c r="OBJ10" s="65"/>
      <c r="OBK10" s="65"/>
      <c r="OBT10" s="65"/>
      <c r="OBY10" s="220"/>
      <c r="OBZ10" s="65"/>
      <c r="OCA10" s="65"/>
      <c r="OCJ10" s="65"/>
      <c r="OCO10" s="220"/>
      <c r="OCP10" s="65"/>
      <c r="OCQ10" s="65"/>
      <c r="OCZ10" s="65"/>
      <c r="ODE10" s="220"/>
      <c r="ODF10" s="65"/>
      <c r="ODG10" s="65"/>
      <c r="ODP10" s="65"/>
      <c r="ODU10" s="220"/>
      <c r="ODV10" s="65"/>
      <c r="ODW10" s="65"/>
      <c r="OEF10" s="65"/>
      <c r="OEK10" s="220"/>
      <c r="OEL10" s="65"/>
      <c r="OEM10" s="65"/>
      <c r="OEV10" s="65"/>
      <c r="OFA10" s="220"/>
      <c r="OFB10" s="65"/>
      <c r="OFC10" s="65"/>
      <c r="OFL10" s="65"/>
      <c r="OFQ10" s="220"/>
      <c r="OFR10" s="65"/>
      <c r="OFS10" s="65"/>
      <c r="OGB10" s="65"/>
      <c r="OGG10" s="220"/>
      <c r="OGH10" s="65"/>
      <c r="OGI10" s="65"/>
      <c r="OGR10" s="65"/>
      <c r="OGW10" s="220"/>
      <c r="OGX10" s="65"/>
      <c r="OGY10" s="65"/>
      <c r="OHH10" s="65"/>
      <c r="OHM10" s="220"/>
      <c r="OHN10" s="65"/>
      <c r="OHO10" s="65"/>
      <c r="OHX10" s="65"/>
      <c r="OIC10" s="220"/>
      <c r="OID10" s="65"/>
      <c r="OIE10" s="65"/>
      <c r="OIN10" s="65"/>
      <c r="OIS10" s="220"/>
      <c r="OIT10" s="65"/>
      <c r="OIU10" s="65"/>
      <c r="OJD10" s="65"/>
      <c r="OJI10" s="220"/>
      <c r="OJJ10" s="65"/>
      <c r="OJK10" s="65"/>
      <c r="OJT10" s="65"/>
      <c r="OJY10" s="220"/>
      <c r="OJZ10" s="65"/>
      <c r="OKA10" s="65"/>
      <c r="OKJ10" s="65"/>
      <c r="OKO10" s="220"/>
      <c r="OKP10" s="65"/>
      <c r="OKQ10" s="65"/>
      <c r="OKZ10" s="65"/>
      <c r="OLE10" s="220"/>
      <c r="OLF10" s="65"/>
      <c r="OLG10" s="65"/>
      <c r="OLP10" s="65"/>
      <c r="OLU10" s="220"/>
      <c r="OLV10" s="65"/>
      <c r="OLW10" s="65"/>
      <c r="OMF10" s="65"/>
      <c r="OMK10" s="220"/>
      <c r="OML10" s="65"/>
      <c r="OMM10" s="65"/>
      <c r="OMV10" s="65"/>
      <c r="ONA10" s="220"/>
      <c r="ONB10" s="65"/>
      <c r="ONC10" s="65"/>
      <c r="ONL10" s="65"/>
      <c r="ONQ10" s="220"/>
      <c r="ONR10" s="65"/>
      <c r="ONS10" s="65"/>
      <c r="OOB10" s="65"/>
      <c r="OOG10" s="220"/>
      <c r="OOH10" s="65"/>
      <c r="OOI10" s="65"/>
      <c r="OOR10" s="65"/>
      <c r="OOW10" s="220"/>
      <c r="OOX10" s="65"/>
      <c r="OOY10" s="65"/>
      <c r="OPH10" s="65"/>
      <c r="OPM10" s="220"/>
      <c r="OPN10" s="65"/>
      <c r="OPO10" s="65"/>
      <c r="OPX10" s="65"/>
      <c r="OQC10" s="220"/>
      <c r="OQD10" s="65"/>
      <c r="OQE10" s="65"/>
      <c r="OQN10" s="65"/>
      <c r="OQS10" s="220"/>
      <c r="OQT10" s="65"/>
      <c r="OQU10" s="65"/>
      <c r="ORD10" s="65"/>
      <c r="ORI10" s="220"/>
      <c r="ORJ10" s="65"/>
      <c r="ORK10" s="65"/>
      <c r="ORT10" s="65"/>
      <c r="ORY10" s="220"/>
      <c r="ORZ10" s="65"/>
      <c r="OSA10" s="65"/>
      <c r="OSJ10" s="65"/>
      <c r="OSO10" s="220"/>
      <c r="OSP10" s="65"/>
      <c r="OSQ10" s="65"/>
      <c r="OSZ10" s="65"/>
      <c r="OTE10" s="220"/>
      <c r="OTF10" s="65"/>
      <c r="OTG10" s="65"/>
      <c r="OTP10" s="65"/>
      <c r="OTU10" s="220"/>
      <c r="OTV10" s="65"/>
      <c r="OTW10" s="65"/>
      <c r="OUF10" s="65"/>
      <c r="OUK10" s="220"/>
      <c r="OUL10" s="65"/>
      <c r="OUM10" s="65"/>
      <c r="OUV10" s="65"/>
      <c r="OVA10" s="220"/>
      <c r="OVB10" s="65"/>
      <c r="OVC10" s="65"/>
      <c r="OVL10" s="65"/>
      <c r="OVQ10" s="220"/>
      <c r="OVR10" s="65"/>
      <c r="OVS10" s="65"/>
      <c r="OWB10" s="65"/>
      <c r="OWG10" s="220"/>
      <c r="OWH10" s="65"/>
      <c r="OWI10" s="65"/>
      <c r="OWR10" s="65"/>
      <c r="OWW10" s="220"/>
      <c r="OWX10" s="65"/>
      <c r="OWY10" s="65"/>
      <c r="OXH10" s="65"/>
      <c r="OXM10" s="220"/>
      <c r="OXN10" s="65"/>
      <c r="OXO10" s="65"/>
      <c r="OXX10" s="65"/>
      <c r="OYC10" s="220"/>
      <c r="OYD10" s="65"/>
      <c r="OYE10" s="65"/>
      <c r="OYN10" s="65"/>
      <c r="OYS10" s="220"/>
      <c r="OYT10" s="65"/>
      <c r="OYU10" s="65"/>
      <c r="OZD10" s="65"/>
      <c r="OZI10" s="220"/>
      <c r="OZJ10" s="65"/>
      <c r="OZK10" s="65"/>
      <c r="OZT10" s="65"/>
      <c r="OZY10" s="220"/>
      <c r="OZZ10" s="65"/>
      <c r="PAA10" s="65"/>
      <c r="PAJ10" s="65"/>
      <c r="PAO10" s="220"/>
      <c r="PAP10" s="65"/>
      <c r="PAQ10" s="65"/>
      <c r="PAZ10" s="65"/>
      <c r="PBE10" s="220"/>
      <c r="PBF10" s="65"/>
      <c r="PBG10" s="65"/>
      <c r="PBP10" s="65"/>
      <c r="PBU10" s="220"/>
      <c r="PBV10" s="65"/>
      <c r="PBW10" s="65"/>
      <c r="PCF10" s="65"/>
      <c r="PCK10" s="220"/>
      <c r="PCL10" s="65"/>
      <c r="PCM10" s="65"/>
      <c r="PCV10" s="65"/>
      <c r="PDA10" s="220"/>
      <c r="PDB10" s="65"/>
      <c r="PDC10" s="65"/>
      <c r="PDL10" s="65"/>
      <c r="PDQ10" s="220"/>
      <c r="PDR10" s="65"/>
      <c r="PDS10" s="65"/>
      <c r="PEB10" s="65"/>
      <c r="PEG10" s="220"/>
      <c r="PEH10" s="65"/>
      <c r="PEI10" s="65"/>
      <c r="PER10" s="65"/>
      <c r="PEW10" s="220"/>
      <c r="PEX10" s="65"/>
      <c r="PEY10" s="65"/>
      <c r="PFH10" s="65"/>
      <c r="PFM10" s="220"/>
      <c r="PFN10" s="65"/>
      <c r="PFO10" s="65"/>
      <c r="PFX10" s="65"/>
      <c r="PGC10" s="220"/>
      <c r="PGD10" s="65"/>
      <c r="PGE10" s="65"/>
      <c r="PGN10" s="65"/>
      <c r="PGS10" s="220"/>
      <c r="PGT10" s="65"/>
      <c r="PGU10" s="65"/>
      <c r="PHD10" s="65"/>
      <c r="PHI10" s="220"/>
      <c r="PHJ10" s="65"/>
      <c r="PHK10" s="65"/>
      <c r="PHT10" s="65"/>
      <c r="PHY10" s="220"/>
      <c r="PHZ10" s="65"/>
      <c r="PIA10" s="65"/>
      <c r="PIJ10" s="65"/>
      <c r="PIO10" s="220"/>
      <c r="PIP10" s="65"/>
      <c r="PIQ10" s="65"/>
      <c r="PIZ10" s="65"/>
      <c r="PJE10" s="220"/>
      <c r="PJF10" s="65"/>
      <c r="PJG10" s="65"/>
      <c r="PJP10" s="65"/>
      <c r="PJU10" s="220"/>
      <c r="PJV10" s="65"/>
      <c r="PJW10" s="65"/>
      <c r="PKF10" s="65"/>
      <c r="PKK10" s="220"/>
      <c r="PKL10" s="65"/>
      <c r="PKM10" s="65"/>
      <c r="PKV10" s="65"/>
      <c r="PLA10" s="220"/>
      <c r="PLB10" s="65"/>
      <c r="PLC10" s="65"/>
      <c r="PLL10" s="65"/>
      <c r="PLQ10" s="220"/>
      <c r="PLR10" s="65"/>
      <c r="PLS10" s="65"/>
      <c r="PMB10" s="65"/>
      <c r="PMG10" s="220"/>
      <c r="PMH10" s="65"/>
      <c r="PMI10" s="65"/>
      <c r="PMR10" s="65"/>
      <c r="PMW10" s="220"/>
      <c r="PMX10" s="65"/>
      <c r="PMY10" s="65"/>
      <c r="PNH10" s="65"/>
      <c r="PNM10" s="220"/>
      <c r="PNN10" s="65"/>
      <c r="PNO10" s="65"/>
      <c r="PNX10" s="65"/>
      <c r="POC10" s="220"/>
      <c r="POD10" s="65"/>
      <c r="POE10" s="65"/>
      <c r="PON10" s="65"/>
      <c r="POS10" s="220"/>
      <c r="POT10" s="65"/>
      <c r="POU10" s="65"/>
      <c r="PPD10" s="65"/>
      <c r="PPI10" s="220"/>
      <c r="PPJ10" s="65"/>
      <c r="PPK10" s="65"/>
      <c r="PPT10" s="65"/>
      <c r="PPY10" s="220"/>
      <c r="PPZ10" s="65"/>
      <c r="PQA10" s="65"/>
      <c r="PQJ10" s="65"/>
      <c r="PQO10" s="220"/>
      <c r="PQP10" s="65"/>
      <c r="PQQ10" s="65"/>
      <c r="PQZ10" s="65"/>
      <c r="PRE10" s="220"/>
      <c r="PRF10" s="65"/>
      <c r="PRG10" s="65"/>
      <c r="PRP10" s="65"/>
      <c r="PRU10" s="220"/>
      <c r="PRV10" s="65"/>
      <c r="PRW10" s="65"/>
      <c r="PSF10" s="65"/>
      <c r="PSK10" s="220"/>
      <c r="PSL10" s="65"/>
      <c r="PSM10" s="65"/>
      <c r="PSV10" s="65"/>
      <c r="PTA10" s="220"/>
      <c r="PTB10" s="65"/>
      <c r="PTC10" s="65"/>
      <c r="PTL10" s="65"/>
      <c r="PTQ10" s="220"/>
      <c r="PTR10" s="65"/>
      <c r="PTS10" s="65"/>
      <c r="PUB10" s="65"/>
      <c r="PUG10" s="220"/>
      <c r="PUH10" s="65"/>
      <c r="PUI10" s="65"/>
      <c r="PUR10" s="65"/>
      <c r="PUW10" s="220"/>
      <c r="PUX10" s="65"/>
      <c r="PUY10" s="65"/>
      <c r="PVH10" s="65"/>
      <c r="PVM10" s="220"/>
      <c r="PVN10" s="65"/>
      <c r="PVO10" s="65"/>
      <c r="PVX10" s="65"/>
      <c r="PWC10" s="220"/>
      <c r="PWD10" s="65"/>
      <c r="PWE10" s="65"/>
      <c r="PWN10" s="65"/>
      <c r="PWS10" s="220"/>
      <c r="PWT10" s="65"/>
      <c r="PWU10" s="65"/>
      <c r="PXD10" s="65"/>
      <c r="PXI10" s="220"/>
      <c r="PXJ10" s="65"/>
      <c r="PXK10" s="65"/>
      <c r="PXT10" s="65"/>
      <c r="PXY10" s="220"/>
      <c r="PXZ10" s="65"/>
      <c r="PYA10" s="65"/>
      <c r="PYJ10" s="65"/>
      <c r="PYO10" s="220"/>
      <c r="PYP10" s="65"/>
      <c r="PYQ10" s="65"/>
      <c r="PYZ10" s="65"/>
      <c r="PZE10" s="220"/>
      <c r="PZF10" s="65"/>
      <c r="PZG10" s="65"/>
      <c r="PZP10" s="65"/>
      <c r="PZU10" s="220"/>
      <c r="PZV10" s="65"/>
      <c r="PZW10" s="65"/>
      <c r="QAF10" s="65"/>
      <c r="QAK10" s="220"/>
      <c r="QAL10" s="65"/>
      <c r="QAM10" s="65"/>
      <c r="QAV10" s="65"/>
      <c r="QBA10" s="220"/>
      <c r="QBB10" s="65"/>
      <c r="QBC10" s="65"/>
      <c r="QBL10" s="65"/>
      <c r="QBQ10" s="220"/>
      <c r="QBR10" s="65"/>
      <c r="QBS10" s="65"/>
      <c r="QCB10" s="65"/>
      <c r="QCG10" s="220"/>
      <c r="QCH10" s="65"/>
      <c r="QCI10" s="65"/>
      <c r="QCR10" s="65"/>
      <c r="QCW10" s="220"/>
      <c r="QCX10" s="65"/>
      <c r="QCY10" s="65"/>
      <c r="QDH10" s="65"/>
      <c r="QDM10" s="220"/>
      <c r="QDN10" s="65"/>
      <c r="QDO10" s="65"/>
      <c r="QDX10" s="65"/>
      <c r="QEC10" s="220"/>
      <c r="QED10" s="65"/>
      <c r="QEE10" s="65"/>
      <c r="QEN10" s="65"/>
      <c r="QES10" s="220"/>
      <c r="QET10" s="65"/>
      <c r="QEU10" s="65"/>
      <c r="QFD10" s="65"/>
      <c r="QFI10" s="220"/>
      <c r="QFJ10" s="65"/>
      <c r="QFK10" s="65"/>
      <c r="QFT10" s="65"/>
      <c r="QFY10" s="220"/>
      <c r="QFZ10" s="65"/>
      <c r="QGA10" s="65"/>
      <c r="QGJ10" s="65"/>
      <c r="QGO10" s="220"/>
      <c r="QGP10" s="65"/>
      <c r="QGQ10" s="65"/>
      <c r="QGZ10" s="65"/>
      <c r="QHE10" s="220"/>
      <c r="QHF10" s="65"/>
      <c r="QHG10" s="65"/>
      <c r="QHP10" s="65"/>
      <c r="QHU10" s="220"/>
      <c r="QHV10" s="65"/>
      <c r="QHW10" s="65"/>
      <c r="QIF10" s="65"/>
      <c r="QIK10" s="220"/>
      <c r="QIL10" s="65"/>
      <c r="QIM10" s="65"/>
      <c r="QIV10" s="65"/>
      <c r="QJA10" s="220"/>
      <c r="QJB10" s="65"/>
      <c r="QJC10" s="65"/>
      <c r="QJL10" s="65"/>
      <c r="QJQ10" s="220"/>
      <c r="QJR10" s="65"/>
      <c r="QJS10" s="65"/>
      <c r="QKB10" s="65"/>
      <c r="QKG10" s="220"/>
      <c r="QKH10" s="65"/>
      <c r="QKI10" s="65"/>
      <c r="QKR10" s="65"/>
      <c r="QKW10" s="220"/>
      <c r="QKX10" s="65"/>
      <c r="QKY10" s="65"/>
      <c r="QLH10" s="65"/>
      <c r="QLM10" s="220"/>
      <c r="QLN10" s="65"/>
      <c r="QLO10" s="65"/>
      <c r="QLX10" s="65"/>
      <c r="QMC10" s="220"/>
      <c r="QMD10" s="65"/>
      <c r="QME10" s="65"/>
      <c r="QMN10" s="65"/>
      <c r="QMS10" s="220"/>
      <c r="QMT10" s="65"/>
      <c r="QMU10" s="65"/>
      <c r="QND10" s="65"/>
      <c r="QNI10" s="220"/>
      <c r="QNJ10" s="65"/>
      <c r="QNK10" s="65"/>
      <c r="QNT10" s="65"/>
      <c r="QNY10" s="220"/>
      <c r="QNZ10" s="65"/>
      <c r="QOA10" s="65"/>
      <c r="QOJ10" s="65"/>
      <c r="QOO10" s="220"/>
      <c r="QOP10" s="65"/>
      <c r="QOQ10" s="65"/>
      <c r="QOZ10" s="65"/>
      <c r="QPE10" s="220"/>
      <c r="QPF10" s="65"/>
      <c r="QPG10" s="65"/>
      <c r="QPP10" s="65"/>
      <c r="QPU10" s="220"/>
      <c r="QPV10" s="65"/>
      <c r="QPW10" s="65"/>
      <c r="QQF10" s="65"/>
      <c r="QQK10" s="220"/>
      <c r="QQL10" s="65"/>
      <c r="QQM10" s="65"/>
      <c r="QQV10" s="65"/>
      <c r="QRA10" s="220"/>
      <c r="QRB10" s="65"/>
      <c r="QRC10" s="65"/>
      <c r="QRL10" s="65"/>
      <c r="QRQ10" s="220"/>
      <c r="QRR10" s="65"/>
      <c r="QRS10" s="65"/>
      <c r="QSB10" s="65"/>
      <c r="QSG10" s="220"/>
      <c r="QSH10" s="65"/>
      <c r="QSI10" s="65"/>
      <c r="QSR10" s="65"/>
      <c r="QSW10" s="220"/>
      <c r="QSX10" s="65"/>
      <c r="QSY10" s="65"/>
      <c r="QTH10" s="65"/>
      <c r="QTM10" s="220"/>
      <c r="QTN10" s="65"/>
      <c r="QTO10" s="65"/>
      <c r="QTX10" s="65"/>
      <c r="QUC10" s="220"/>
      <c r="QUD10" s="65"/>
      <c r="QUE10" s="65"/>
      <c r="QUN10" s="65"/>
      <c r="QUS10" s="220"/>
      <c r="QUT10" s="65"/>
      <c r="QUU10" s="65"/>
      <c r="QVD10" s="65"/>
      <c r="QVI10" s="220"/>
      <c r="QVJ10" s="65"/>
      <c r="QVK10" s="65"/>
      <c r="QVT10" s="65"/>
      <c r="QVY10" s="220"/>
      <c r="QVZ10" s="65"/>
      <c r="QWA10" s="65"/>
      <c r="QWJ10" s="65"/>
      <c r="QWO10" s="220"/>
      <c r="QWP10" s="65"/>
      <c r="QWQ10" s="65"/>
      <c r="QWZ10" s="65"/>
      <c r="QXE10" s="220"/>
      <c r="QXF10" s="65"/>
      <c r="QXG10" s="65"/>
      <c r="QXP10" s="65"/>
      <c r="QXU10" s="220"/>
      <c r="QXV10" s="65"/>
      <c r="QXW10" s="65"/>
      <c r="QYF10" s="65"/>
      <c r="QYK10" s="220"/>
      <c r="QYL10" s="65"/>
      <c r="QYM10" s="65"/>
      <c r="QYV10" s="65"/>
      <c r="QZA10" s="220"/>
      <c r="QZB10" s="65"/>
      <c r="QZC10" s="65"/>
      <c r="QZL10" s="65"/>
      <c r="QZQ10" s="220"/>
      <c r="QZR10" s="65"/>
      <c r="QZS10" s="65"/>
      <c r="RAB10" s="65"/>
      <c r="RAG10" s="220"/>
      <c r="RAH10" s="65"/>
      <c r="RAI10" s="65"/>
      <c r="RAR10" s="65"/>
      <c r="RAW10" s="220"/>
      <c r="RAX10" s="65"/>
      <c r="RAY10" s="65"/>
      <c r="RBH10" s="65"/>
      <c r="RBM10" s="220"/>
      <c r="RBN10" s="65"/>
      <c r="RBO10" s="65"/>
      <c r="RBX10" s="65"/>
      <c r="RCC10" s="220"/>
      <c r="RCD10" s="65"/>
      <c r="RCE10" s="65"/>
      <c r="RCN10" s="65"/>
      <c r="RCS10" s="220"/>
      <c r="RCT10" s="65"/>
      <c r="RCU10" s="65"/>
      <c r="RDD10" s="65"/>
      <c r="RDI10" s="220"/>
      <c r="RDJ10" s="65"/>
      <c r="RDK10" s="65"/>
      <c r="RDT10" s="65"/>
      <c r="RDY10" s="220"/>
      <c r="RDZ10" s="65"/>
      <c r="REA10" s="65"/>
      <c r="REJ10" s="65"/>
      <c r="REO10" s="220"/>
      <c r="REP10" s="65"/>
      <c r="REQ10" s="65"/>
      <c r="REZ10" s="65"/>
      <c r="RFE10" s="220"/>
      <c r="RFF10" s="65"/>
      <c r="RFG10" s="65"/>
      <c r="RFP10" s="65"/>
      <c r="RFU10" s="220"/>
      <c r="RFV10" s="65"/>
      <c r="RFW10" s="65"/>
      <c r="RGF10" s="65"/>
      <c r="RGK10" s="220"/>
      <c r="RGL10" s="65"/>
      <c r="RGM10" s="65"/>
      <c r="RGV10" s="65"/>
      <c r="RHA10" s="220"/>
      <c r="RHB10" s="65"/>
      <c r="RHC10" s="65"/>
      <c r="RHL10" s="65"/>
      <c r="RHQ10" s="220"/>
      <c r="RHR10" s="65"/>
      <c r="RHS10" s="65"/>
      <c r="RIB10" s="65"/>
      <c r="RIG10" s="220"/>
      <c r="RIH10" s="65"/>
      <c r="RII10" s="65"/>
      <c r="RIR10" s="65"/>
      <c r="RIW10" s="220"/>
      <c r="RIX10" s="65"/>
      <c r="RIY10" s="65"/>
      <c r="RJH10" s="65"/>
      <c r="RJM10" s="220"/>
      <c r="RJN10" s="65"/>
      <c r="RJO10" s="65"/>
      <c r="RJX10" s="65"/>
      <c r="RKC10" s="220"/>
      <c r="RKD10" s="65"/>
      <c r="RKE10" s="65"/>
      <c r="RKN10" s="65"/>
      <c r="RKS10" s="220"/>
      <c r="RKT10" s="65"/>
      <c r="RKU10" s="65"/>
      <c r="RLD10" s="65"/>
      <c r="RLI10" s="220"/>
      <c r="RLJ10" s="65"/>
      <c r="RLK10" s="65"/>
      <c r="RLT10" s="65"/>
      <c r="RLY10" s="220"/>
      <c r="RLZ10" s="65"/>
      <c r="RMA10" s="65"/>
      <c r="RMJ10" s="65"/>
      <c r="RMO10" s="220"/>
      <c r="RMP10" s="65"/>
      <c r="RMQ10" s="65"/>
      <c r="RMZ10" s="65"/>
      <c r="RNE10" s="220"/>
      <c r="RNF10" s="65"/>
      <c r="RNG10" s="65"/>
      <c r="RNP10" s="65"/>
      <c r="RNU10" s="220"/>
      <c r="RNV10" s="65"/>
      <c r="RNW10" s="65"/>
      <c r="ROF10" s="65"/>
      <c r="ROK10" s="220"/>
      <c r="ROL10" s="65"/>
      <c r="ROM10" s="65"/>
      <c r="ROV10" s="65"/>
      <c r="RPA10" s="220"/>
      <c r="RPB10" s="65"/>
      <c r="RPC10" s="65"/>
      <c r="RPL10" s="65"/>
      <c r="RPQ10" s="220"/>
      <c r="RPR10" s="65"/>
      <c r="RPS10" s="65"/>
      <c r="RQB10" s="65"/>
      <c r="RQG10" s="220"/>
      <c r="RQH10" s="65"/>
      <c r="RQI10" s="65"/>
      <c r="RQR10" s="65"/>
      <c r="RQW10" s="220"/>
      <c r="RQX10" s="65"/>
      <c r="RQY10" s="65"/>
      <c r="RRH10" s="65"/>
      <c r="RRM10" s="220"/>
      <c r="RRN10" s="65"/>
      <c r="RRO10" s="65"/>
      <c r="RRX10" s="65"/>
      <c r="RSC10" s="220"/>
      <c r="RSD10" s="65"/>
      <c r="RSE10" s="65"/>
      <c r="RSN10" s="65"/>
      <c r="RSS10" s="220"/>
      <c r="RST10" s="65"/>
      <c r="RSU10" s="65"/>
      <c r="RTD10" s="65"/>
      <c r="RTI10" s="220"/>
      <c r="RTJ10" s="65"/>
      <c r="RTK10" s="65"/>
      <c r="RTT10" s="65"/>
      <c r="RTY10" s="220"/>
      <c r="RTZ10" s="65"/>
      <c r="RUA10" s="65"/>
      <c r="RUJ10" s="65"/>
      <c r="RUO10" s="220"/>
      <c r="RUP10" s="65"/>
      <c r="RUQ10" s="65"/>
      <c r="RUZ10" s="65"/>
      <c r="RVE10" s="220"/>
      <c r="RVF10" s="65"/>
      <c r="RVG10" s="65"/>
      <c r="RVP10" s="65"/>
      <c r="RVU10" s="220"/>
      <c r="RVV10" s="65"/>
      <c r="RVW10" s="65"/>
      <c r="RWF10" s="65"/>
      <c r="RWK10" s="220"/>
      <c r="RWL10" s="65"/>
      <c r="RWM10" s="65"/>
      <c r="RWV10" s="65"/>
      <c r="RXA10" s="220"/>
      <c r="RXB10" s="65"/>
      <c r="RXC10" s="65"/>
      <c r="RXL10" s="65"/>
      <c r="RXQ10" s="220"/>
      <c r="RXR10" s="65"/>
      <c r="RXS10" s="65"/>
      <c r="RYB10" s="65"/>
      <c r="RYG10" s="220"/>
      <c r="RYH10" s="65"/>
      <c r="RYI10" s="65"/>
      <c r="RYR10" s="65"/>
      <c r="RYW10" s="220"/>
      <c r="RYX10" s="65"/>
      <c r="RYY10" s="65"/>
      <c r="RZH10" s="65"/>
      <c r="RZM10" s="220"/>
      <c r="RZN10" s="65"/>
      <c r="RZO10" s="65"/>
      <c r="RZX10" s="65"/>
      <c r="SAC10" s="220"/>
      <c r="SAD10" s="65"/>
      <c r="SAE10" s="65"/>
      <c r="SAN10" s="65"/>
      <c r="SAS10" s="220"/>
      <c r="SAT10" s="65"/>
      <c r="SAU10" s="65"/>
      <c r="SBD10" s="65"/>
      <c r="SBI10" s="220"/>
      <c r="SBJ10" s="65"/>
      <c r="SBK10" s="65"/>
      <c r="SBT10" s="65"/>
      <c r="SBY10" s="220"/>
      <c r="SBZ10" s="65"/>
      <c r="SCA10" s="65"/>
      <c r="SCJ10" s="65"/>
      <c r="SCO10" s="220"/>
      <c r="SCP10" s="65"/>
      <c r="SCQ10" s="65"/>
      <c r="SCZ10" s="65"/>
      <c r="SDE10" s="220"/>
      <c r="SDF10" s="65"/>
      <c r="SDG10" s="65"/>
      <c r="SDP10" s="65"/>
      <c r="SDU10" s="220"/>
      <c r="SDV10" s="65"/>
      <c r="SDW10" s="65"/>
      <c r="SEF10" s="65"/>
      <c r="SEK10" s="220"/>
      <c r="SEL10" s="65"/>
      <c r="SEM10" s="65"/>
      <c r="SEV10" s="65"/>
      <c r="SFA10" s="220"/>
      <c r="SFB10" s="65"/>
      <c r="SFC10" s="65"/>
      <c r="SFL10" s="65"/>
      <c r="SFQ10" s="220"/>
      <c r="SFR10" s="65"/>
      <c r="SFS10" s="65"/>
      <c r="SGB10" s="65"/>
      <c r="SGG10" s="220"/>
      <c r="SGH10" s="65"/>
      <c r="SGI10" s="65"/>
      <c r="SGR10" s="65"/>
      <c r="SGW10" s="220"/>
      <c r="SGX10" s="65"/>
      <c r="SGY10" s="65"/>
      <c r="SHH10" s="65"/>
      <c r="SHM10" s="220"/>
      <c r="SHN10" s="65"/>
      <c r="SHO10" s="65"/>
      <c r="SHX10" s="65"/>
      <c r="SIC10" s="220"/>
      <c r="SID10" s="65"/>
      <c r="SIE10" s="65"/>
      <c r="SIN10" s="65"/>
      <c r="SIS10" s="220"/>
      <c r="SIT10" s="65"/>
      <c r="SIU10" s="65"/>
      <c r="SJD10" s="65"/>
      <c r="SJI10" s="220"/>
      <c r="SJJ10" s="65"/>
      <c r="SJK10" s="65"/>
      <c r="SJT10" s="65"/>
      <c r="SJY10" s="220"/>
      <c r="SJZ10" s="65"/>
      <c r="SKA10" s="65"/>
      <c r="SKJ10" s="65"/>
      <c r="SKO10" s="220"/>
      <c r="SKP10" s="65"/>
      <c r="SKQ10" s="65"/>
      <c r="SKZ10" s="65"/>
      <c r="SLE10" s="220"/>
      <c r="SLF10" s="65"/>
      <c r="SLG10" s="65"/>
      <c r="SLP10" s="65"/>
      <c r="SLU10" s="220"/>
      <c r="SLV10" s="65"/>
      <c r="SLW10" s="65"/>
      <c r="SMF10" s="65"/>
      <c r="SMK10" s="220"/>
      <c r="SML10" s="65"/>
      <c r="SMM10" s="65"/>
      <c r="SMV10" s="65"/>
      <c r="SNA10" s="220"/>
      <c r="SNB10" s="65"/>
      <c r="SNC10" s="65"/>
      <c r="SNL10" s="65"/>
      <c r="SNQ10" s="220"/>
      <c r="SNR10" s="65"/>
      <c r="SNS10" s="65"/>
      <c r="SOB10" s="65"/>
      <c r="SOG10" s="220"/>
      <c r="SOH10" s="65"/>
      <c r="SOI10" s="65"/>
      <c r="SOR10" s="65"/>
      <c r="SOW10" s="220"/>
      <c r="SOX10" s="65"/>
      <c r="SOY10" s="65"/>
      <c r="SPH10" s="65"/>
      <c r="SPM10" s="220"/>
      <c r="SPN10" s="65"/>
      <c r="SPO10" s="65"/>
      <c r="SPX10" s="65"/>
      <c r="SQC10" s="220"/>
      <c r="SQD10" s="65"/>
      <c r="SQE10" s="65"/>
      <c r="SQN10" s="65"/>
      <c r="SQS10" s="220"/>
      <c r="SQT10" s="65"/>
      <c r="SQU10" s="65"/>
      <c r="SRD10" s="65"/>
      <c r="SRI10" s="220"/>
      <c r="SRJ10" s="65"/>
      <c r="SRK10" s="65"/>
      <c r="SRT10" s="65"/>
      <c r="SRY10" s="220"/>
      <c r="SRZ10" s="65"/>
      <c r="SSA10" s="65"/>
      <c r="SSJ10" s="65"/>
      <c r="SSO10" s="220"/>
      <c r="SSP10" s="65"/>
      <c r="SSQ10" s="65"/>
      <c r="SSZ10" s="65"/>
      <c r="STE10" s="220"/>
      <c r="STF10" s="65"/>
      <c r="STG10" s="65"/>
      <c r="STP10" s="65"/>
      <c r="STU10" s="220"/>
      <c r="STV10" s="65"/>
      <c r="STW10" s="65"/>
      <c r="SUF10" s="65"/>
      <c r="SUK10" s="220"/>
      <c r="SUL10" s="65"/>
      <c r="SUM10" s="65"/>
      <c r="SUV10" s="65"/>
      <c r="SVA10" s="220"/>
      <c r="SVB10" s="65"/>
      <c r="SVC10" s="65"/>
      <c r="SVL10" s="65"/>
      <c r="SVQ10" s="220"/>
      <c r="SVR10" s="65"/>
      <c r="SVS10" s="65"/>
      <c r="SWB10" s="65"/>
      <c r="SWG10" s="220"/>
      <c r="SWH10" s="65"/>
      <c r="SWI10" s="65"/>
      <c r="SWR10" s="65"/>
      <c r="SWW10" s="220"/>
      <c r="SWX10" s="65"/>
      <c r="SWY10" s="65"/>
      <c r="SXH10" s="65"/>
      <c r="SXM10" s="220"/>
      <c r="SXN10" s="65"/>
      <c r="SXO10" s="65"/>
      <c r="SXX10" s="65"/>
      <c r="SYC10" s="220"/>
      <c r="SYD10" s="65"/>
      <c r="SYE10" s="65"/>
      <c r="SYN10" s="65"/>
      <c r="SYS10" s="220"/>
      <c r="SYT10" s="65"/>
      <c r="SYU10" s="65"/>
      <c r="SZD10" s="65"/>
      <c r="SZI10" s="220"/>
      <c r="SZJ10" s="65"/>
      <c r="SZK10" s="65"/>
      <c r="SZT10" s="65"/>
      <c r="SZY10" s="220"/>
      <c r="SZZ10" s="65"/>
      <c r="TAA10" s="65"/>
      <c r="TAJ10" s="65"/>
      <c r="TAO10" s="220"/>
      <c r="TAP10" s="65"/>
      <c r="TAQ10" s="65"/>
      <c r="TAZ10" s="65"/>
      <c r="TBE10" s="220"/>
      <c r="TBF10" s="65"/>
      <c r="TBG10" s="65"/>
      <c r="TBP10" s="65"/>
      <c r="TBU10" s="220"/>
      <c r="TBV10" s="65"/>
      <c r="TBW10" s="65"/>
      <c r="TCF10" s="65"/>
      <c r="TCK10" s="220"/>
      <c r="TCL10" s="65"/>
      <c r="TCM10" s="65"/>
      <c r="TCV10" s="65"/>
      <c r="TDA10" s="220"/>
      <c r="TDB10" s="65"/>
      <c r="TDC10" s="65"/>
      <c r="TDL10" s="65"/>
      <c r="TDQ10" s="220"/>
      <c r="TDR10" s="65"/>
      <c r="TDS10" s="65"/>
      <c r="TEB10" s="65"/>
      <c r="TEG10" s="220"/>
      <c r="TEH10" s="65"/>
      <c r="TEI10" s="65"/>
      <c r="TER10" s="65"/>
      <c r="TEW10" s="220"/>
      <c r="TEX10" s="65"/>
      <c r="TEY10" s="65"/>
      <c r="TFH10" s="65"/>
      <c r="TFM10" s="220"/>
      <c r="TFN10" s="65"/>
      <c r="TFO10" s="65"/>
      <c r="TFX10" s="65"/>
      <c r="TGC10" s="220"/>
      <c r="TGD10" s="65"/>
      <c r="TGE10" s="65"/>
      <c r="TGN10" s="65"/>
      <c r="TGS10" s="220"/>
      <c r="TGT10" s="65"/>
      <c r="TGU10" s="65"/>
      <c r="THD10" s="65"/>
      <c r="THI10" s="220"/>
      <c r="THJ10" s="65"/>
      <c r="THK10" s="65"/>
      <c r="THT10" s="65"/>
      <c r="THY10" s="220"/>
      <c r="THZ10" s="65"/>
      <c r="TIA10" s="65"/>
      <c r="TIJ10" s="65"/>
      <c r="TIO10" s="220"/>
      <c r="TIP10" s="65"/>
      <c r="TIQ10" s="65"/>
      <c r="TIZ10" s="65"/>
      <c r="TJE10" s="220"/>
      <c r="TJF10" s="65"/>
      <c r="TJG10" s="65"/>
      <c r="TJP10" s="65"/>
      <c r="TJU10" s="220"/>
      <c r="TJV10" s="65"/>
      <c r="TJW10" s="65"/>
      <c r="TKF10" s="65"/>
      <c r="TKK10" s="220"/>
      <c r="TKL10" s="65"/>
      <c r="TKM10" s="65"/>
      <c r="TKV10" s="65"/>
      <c r="TLA10" s="220"/>
      <c r="TLB10" s="65"/>
      <c r="TLC10" s="65"/>
      <c r="TLL10" s="65"/>
      <c r="TLQ10" s="220"/>
      <c r="TLR10" s="65"/>
      <c r="TLS10" s="65"/>
      <c r="TMB10" s="65"/>
      <c r="TMG10" s="220"/>
      <c r="TMH10" s="65"/>
      <c r="TMI10" s="65"/>
      <c r="TMR10" s="65"/>
      <c r="TMW10" s="220"/>
      <c r="TMX10" s="65"/>
      <c r="TMY10" s="65"/>
      <c r="TNH10" s="65"/>
      <c r="TNM10" s="220"/>
      <c r="TNN10" s="65"/>
      <c r="TNO10" s="65"/>
      <c r="TNX10" s="65"/>
      <c r="TOC10" s="220"/>
      <c r="TOD10" s="65"/>
      <c r="TOE10" s="65"/>
      <c r="TON10" s="65"/>
      <c r="TOS10" s="220"/>
      <c r="TOT10" s="65"/>
      <c r="TOU10" s="65"/>
      <c r="TPD10" s="65"/>
      <c r="TPI10" s="220"/>
      <c r="TPJ10" s="65"/>
      <c r="TPK10" s="65"/>
      <c r="TPT10" s="65"/>
      <c r="TPY10" s="220"/>
      <c r="TPZ10" s="65"/>
      <c r="TQA10" s="65"/>
      <c r="TQJ10" s="65"/>
      <c r="TQO10" s="220"/>
      <c r="TQP10" s="65"/>
      <c r="TQQ10" s="65"/>
      <c r="TQZ10" s="65"/>
      <c r="TRE10" s="220"/>
      <c r="TRF10" s="65"/>
      <c r="TRG10" s="65"/>
      <c r="TRP10" s="65"/>
      <c r="TRU10" s="220"/>
      <c r="TRV10" s="65"/>
      <c r="TRW10" s="65"/>
      <c r="TSF10" s="65"/>
      <c r="TSK10" s="220"/>
      <c r="TSL10" s="65"/>
      <c r="TSM10" s="65"/>
      <c r="TSV10" s="65"/>
      <c r="TTA10" s="220"/>
      <c r="TTB10" s="65"/>
      <c r="TTC10" s="65"/>
      <c r="TTL10" s="65"/>
      <c r="TTQ10" s="220"/>
      <c r="TTR10" s="65"/>
      <c r="TTS10" s="65"/>
      <c r="TUB10" s="65"/>
      <c r="TUG10" s="220"/>
      <c r="TUH10" s="65"/>
      <c r="TUI10" s="65"/>
      <c r="TUR10" s="65"/>
      <c r="TUW10" s="220"/>
      <c r="TUX10" s="65"/>
      <c r="TUY10" s="65"/>
      <c r="TVH10" s="65"/>
      <c r="TVM10" s="220"/>
      <c r="TVN10" s="65"/>
      <c r="TVO10" s="65"/>
      <c r="TVX10" s="65"/>
      <c r="TWC10" s="220"/>
      <c r="TWD10" s="65"/>
      <c r="TWE10" s="65"/>
      <c r="TWN10" s="65"/>
      <c r="TWS10" s="220"/>
      <c r="TWT10" s="65"/>
      <c r="TWU10" s="65"/>
      <c r="TXD10" s="65"/>
      <c r="TXI10" s="220"/>
      <c r="TXJ10" s="65"/>
      <c r="TXK10" s="65"/>
      <c r="TXT10" s="65"/>
      <c r="TXY10" s="220"/>
      <c r="TXZ10" s="65"/>
      <c r="TYA10" s="65"/>
      <c r="TYJ10" s="65"/>
      <c r="TYO10" s="220"/>
      <c r="TYP10" s="65"/>
      <c r="TYQ10" s="65"/>
      <c r="TYZ10" s="65"/>
      <c r="TZE10" s="220"/>
      <c r="TZF10" s="65"/>
      <c r="TZG10" s="65"/>
      <c r="TZP10" s="65"/>
      <c r="TZU10" s="220"/>
      <c r="TZV10" s="65"/>
      <c r="TZW10" s="65"/>
      <c r="UAF10" s="65"/>
      <c r="UAK10" s="220"/>
      <c r="UAL10" s="65"/>
      <c r="UAM10" s="65"/>
      <c r="UAV10" s="65"/>
      <c r="UBA10" s="220"/>
      <c r="UBB10" s="65"/>
      <c r="UBC10" s="65"/>
      <c r="UBL10" s="65"/>
      <c r="UBQ10" s="220"/>
      <c r="UBR10" s="65"/>
      <c r="UBS10" s="65"/>
      <c r="UCB10" s="65"/>
      <c r="UCG10" s="220"/>
      <c r="UCH10" s="65"/>
      <c r="UCI10" s="65"/>
      <c r="UCR10" s="65"/>
      <c r="UCW10" s="220"/>
      <c r="UCX10" s="65"/>
      <c r="UCY10" s="65"/>
      <c r="UDH10" s="65"/>
      <c r="UDM10" s="220"/>
      <c r="UDN10" s="65"/>
      <c r="UDO10" s="65"/>
      <c r="UDX10" s="65"/>
      <c r="UEC10" s="220"/>
      <c r="UED10" s="65"/>
      <c r="UEE10" s="65"/>
      <c r="UEN10" s="65"/>
      <c r="UES10" s="220"/>
      <c r="UET10" s="65"/>
      <c r="UEU10" s="65"/>
      <c r="UFD10" s="65"/>
      <c r="UFI10" s="220"/>
      <c r="UFJ10" s="65"/>
      <c r="UFK10" s="65"/>
      <c r="UFT10" s="65"/>
      <c r="UFY10" s="220"/>
      <c r="UFZ10" s="65"/>
      <c r="UGA10" s="65"/>
      <c r="UGJ10" s="65"/>
      <c r="UGO10" s="220"/>
      <c r="UGP10" s="65"/>
      <c r="UGQ10" s="65"/>
      <c r="UGZ10" s="65"/>
      <c r="UHE10" s="220"/>
      <c r="UHF10" s="65"/>
      <c r="UHG10" s="65"/>
      <c r="UHP10" s="65"/>
      <c r="UHU10" s="220"/>
      <c r="UHV10" s="65"/>
      <c r="UHW10" s="65"/>
      <c r="UIF10" s="65"/>
      <c r="UIK10" s="220"/>
      <c r="UIL10" s="65"/>
      <c r="UIM10" s="65"/>
      <c r="UIV10" s="65"/>
      <c r="UJA10" s="220"/>
      <c r="UJB10" s="65"/>
      <c r="UJC10" s="65"/>
      <c r="UJL10" s="65"/>
      <c r="UJQ10" s="220"/>
      <c r="UJR10" s="65"/>
      <c r="UJS10" s="65"/>
      <c r="UKB10" s="65"/>
      <c r="UKG10" s="220"/>
      <c r="UKH10" s="65"/>
      <c r="UKI10" s="65"/>
      <c r="UKR10" s="65"/>
      <c r="UKW10" s="220"/>
      <c r="UKX10" s="65"/>
      <c r="UKY10" s="65"/>
      <c r="ULH10" s="65"/>
      <c r="ULM10" s="220"/>
      <c r="ULN10" s="65"/>
      <c r="ULO10" s="65"/>
      <c r="ULX10" s="65"/>
      <c r="UMC10" s="220"/>
      <c r="UMD10" s="65"/>
      <c r="UME10" s="65"/>
      <c r="UMN10" s="65"/>
      <c r="UMS10" s="220"/>
      <c r="UMT10" s="65"/>
      <c r="UMU10" s="65"/>
      <c r="UND10" s="65"/>
      <c r="UNI10" s="220"/>
      <c r="UNJ10" s="65"/>
      <c r="UNK10" s="65"/>
      <c r="UNT10" s="65"/>
      <c r="UNY10" s="220"/>
      <c r="UNZ10" s="65"/>
      <c r="UOA10" s="65"/>
      <c r="UOJ10" s="65"/>
      <c r="UOO10" s="220"/>
      <c r="UOP10" s="65"/>
      <c r="UOQ10" s="65"/>
      <c r="UOZ10" s="65"/>
      <c r="UPE10" s="220"/>
      <c r="UPF10" s="65"/>
      <c r="UPG10" s="65"/>
      <c r="UPP10" s="65"/>
      <c r="UPU10" s="220"/>
      <c r="UPV10" s="65"/>
      <c r="UPW10" s="65"/>
      <c r="UQF10" s="65"/>
      <c r="UQK10" s="220"/>
      <c r="UQL10" s="65"/>
      <c r="UQM10" s="65"/>
      <c r="UQV10" s="65"/>
      <c r="URA10" s="220"/>
      <c r="URB10" s="65"/>
      <c r="URC10" s="65"/>
      <c r="URL10" s="65"/>
      <c r="URQ10" s="220"/>
      <c r="URR10" s="65"/>
      <c r="URS10" s="65"/>
      <c r="USB10" s="65"/>
      <c r="USG10" s="220"/>
      <c r="USH10" s="65"/>
      <c r="USI10" s="65"/>
      <c r="USR10" s="65"/>
      <c r="USW10" s="220"/>
      <c r="USX10" s="65"/>
      <c r="USY10" s="65"/>
      <c r="UTH10" s="65"/>
      <c r="UTM10" s="220"/>
      <c r="UTN10" s="65"/>
      <c r="UTO10" s="65"/>
      <c r="UTX10" s="65"/>
      <c r="UUC10" s="220"/>
      <c r="UUD10" s="65"/>
      <c r="UUE10" s="65"/>
      <c r="UUN10" s="65"/>
      <c r="UUS10" s="220"/>
      <c r="UUT10" s="65"/>
      <c r="UUU10" s="65"/>
      <c r="UVD10" s="65"/>
      <c r="UVI10" s="220"/>
      <c r="UVJ10" s="65"/>
      <c r="UVK10" s="65"/>
      <c r="UVT10" s="65"/>
      <c r="UVY10" s="220"/>
      <c r="UVZ10" s="65"/>
      <c r="UWA10" s="65"/>
      <c r="UWJ10" s="65"/>
      <c r="UWO10" s="220"/>
      <c r="UWP10" s="65"/>
      <c r="UWQ10" s="65"/>
      <c r="UWZ10" s="65"/>
      <c r="UXE10" s="220"/>
      <c r="UXF10" s="65"/>
      <c r="UXG10" s="65"/>
      <c r="UXP10" s="65"/>
      <c r="UXU10" s="220"/>
      <c r="UXV10" s="65"/>
      <c r="UXW10" s="65"/>
      <c r="UYF10" s="65"/>
      <c r="UYK10" s="220"/>
      <c r="UYL10" s="65"/>
      <c r="UYM10" s="65"/>
      <c r="UYV10" s="65"/>
      <c r="UZA10" s="220"/>
      <c r="UZB10" s="65"/>
      <c r="UZC10" s="65"/>
      <c r="UZL10" s="65"/>
      <c r="UZQ10" s="220"/>
      <c r="UZR10" s="65"/>
      <c r="UZS10" s="65"/>
      <c r="VAB10" s="65"/>
      <c r="VAG10" s="220"/>
      <c r="VAH10" s="65"/>
      <c r="VAI10" s="65"/>
      <c r="VAR10" s="65"/>
      <c r="VAW10" s="220"/>
      <c r="VAX10" s="65"/>
      <c r="VAY10" s="65"/>
      <c r="VBH10" s="65"/>
      <c r="VBM10" s="220"/>
      <c r="VBN10" s="65"/>
      <c r="VBO10" s="65"/>
      <c r="VBX10" s="65"/>
      <c r="VCC10" s="220"/>
      <c r="VCD10" s="65"/>
      <c r="VCE10" s="65"/>
      <c r="VCN10" s="65"/>
      <c r="VCS10" s="220"/>
      <c r="VCT10" s="65"/>
      <c r="VCU10" s="65"/>
      <c r="VDD10" s="65"/>
      <c r="VDI10" s="220"/>
      <c r="VDJ10" s="65"/>
      <c r="VDK10" s="65"/>
      <c r="VDT10" s="65"/>
      <c r="VDY10" s="220"/>
      <c r="VDZ10" s="65"/>
      <c r="VEA10" s="65"/>
      <c r="VEJ10" s="65"/>
      <c r="VEO10" s="220"/>
      <c r="VEP10" s="65"/>
      <c r="VEQ10" s="65"/>
      <c r="VEZ10" s="65"/>
      <c r="VFE10" s="220"/>
      <c r="VFF10" s="65"/>
      <c r="VFG10" s="65"/>
      <c r="VFP10" s="65"/>
      <c r="VFU10" s="220"/>
      <c r="VFV10" s="65"/>
      <c r="VFW10" s="65"/>
      <c r="VGF10" s="65"/>
      <c r="VGK10" s="220"/>
      <c r="VGL10" s="65"/>
      <c r="VGM10" s="65"/>
      <c r="VGV10" s="65"/>
      <c r="VHA10" s="220"/>
      <c r="VHB10" s="65"/>
      <c r="VHC10" s="65"/>
      <c r="VHL10" s="65"/>
      <c r="VHQ10" s="220"/>
      <c r="VHR10" s="65"/>
      <c r="VHS10" s="65"/>
      <c r="VIB10" s="65"/>
      <c r="VIG10" s="220"/>
      <c r="VIH10" s="65"/>
      <c r="VII10" s="65"/>
      <c r="VIR10" s="65"/>
      <c r="VIW10" s="220"/>
      <c r="VIX10" s="65"/>
      <c r="VIY10" s="65"/>
      <c r="VJH10" s="65"/>
      <c r="VJM10" s="220"/>
      <c r="VJN10" s="65"/>
      <c r="VJO10" s="65"/>
      <c r="VJX10" s="65"/>
      <c r="VKC10" s="220"/>
      <c r="VKD10" s="65"/>
      <c r="VKE10" s="65"/>
      <c r="VKN10" s="65"/>
      <c r="VKS10" s="220"/>
      <c r="VKT10" s="65"/>
      <c r="VKU10" s="65"/>
      <c r="VLD10" s="65"/>
      <c r="VLI10" s="220"/>
      <c r="VLJ10" s="65"/>
      <c r="VLK10" s="65"/>
      <c r="VLT10" s="65"/>
      <c r="VLY10" s="220"/>
      <c r="VLZ10" s="65"/>
      <c r="VMA10" s="65"/>
      <c r="VMJ10" s="65"/>
      <c r="VMO10" s="220"/>
      <c r="VMP10" s="65"/>
      <c r="VMQ10" s="65"/>
      <c r="VMZ10" s="65"/>
      <c r="VNE10" s="220"/>
      <c r="VNF10" s="65"/>
      <c r="VNG10" s="65"/>
      <c r="VNP10" s="65"/>
      <c r="VNU10" s="220"/>
      <c r="VNV10" s="65"/>
      <c r="VNW10" s="65"/>
      <c r="VOF10" s="65"/>
      <c r="VOK10" s="220"/>
      <c r="VOL10" s="65"/>
      <c r="VOM10" s="65"/>
      <c r="VOV10" s="65"/>
      <c r="VPA10" s="220"/>
      <c r="VPB10" s="65"/>
      <c r="VPC10" s="65"/>
      <c r="VPL10" s="65"/>
      <c r="VPQ10" s="220"/>
      <c r="VPR10" s="65"/>
      <c r="VPS10" s="65"/>
      <c r="VQB10" s="65"/>
      <c r="VQG10" s="220"/>
      <c r="VQH10" s="65"/>
      <c r="VQI10" s="65"/>
      <c r="VQR10" s="65"/>
      <c r="VQW10" s="220"/>
      <c r="VQX10" s="65"/>
      <c r="VQY10" s="65"/>
      <c r="VRH10" s="65"/>
      <c r="VRM10" s="220"/>
      <c r="VRN10" s="65"/>
      <c r="VRO10" s="65"/>
      <c r="VRX10" s="65"/>
      <c r="VSC10" s="220"/>
      <c r="VSD10" s="65"/>
      <c r="VSE10" s="65"/>
      <c r="VSN10" s="65"/>
      <c r="VSS10" s="220"/>
      <c r="VST10" s="65"/>
      <c r="VSU10" s="65"/>
      <c r="VTD10" s="65"/>
      <c r="VTI10" s="220"/>
      <c r="VTJ10" s="65"/>
      <c r="VTK10" s="65"/>
      <c r="VTT10" s="65"/>
      <c r="VTY10" s="220"/>
      <c r="VTZ10" s="65"/>
      <c r="VUA10" s="65"/>
      <c r="VUJ10" s="65"/>
      <c r="VUO10" s="220"/>
      <c r="VUP10" s="65"/>
      <c r="VUQ10" s="65"/>
      <c r="VUZ10" s="65"/>
      <c r="VVE10" s="220"/>
      <c r="VVF10" s="65"/>
      <c r="VVG10" s="65"/>
      <c r="VVP10" s="65"/>
      <c r="VVU10" s="220"/>
      <c r="VVV10" s="65"/>
      <c r="VVW10" s="65"/>
      <c r="VWF10" s="65"/>
      <c r="VWK10" s="220"/>
      <c r="VWL10" s="65"/>
      <c r="VWM10" s="65"/>
      <c r="VWV10" s="65"/>
      <c r="VXA10" s="220"/>
      <c r="VXB10" s="65"/>
      <c r="VXC10" s="65"/>
      <c r="VXL10" s="65"/>
      <c r="VXQ10" s="220"/>
      <c r="VXR10" s="65"/>
      <c r="VXS10" s="65"/>
      <c r="VYB10" s="65"/>
      <c r="VYG10" s="220"/>
      <c r="VYH10" s="65"/>
      <c r="VYI10" s="65"/>
      <c r="VYR10" s="65"/>
      <c r="VYW10" s="220"/>
      <c r="VYX10" s="65"/>
      <c r="VYY10" s="65"/>
      <c r="VZH10" s="65"/>
      <c r="VZM10" s="220"/>
      <c r="VZN10" s="65"/>
      <c r="VZO10" s="65"/>
      <c r="VZX10" s="65"/>
      <c r="WAC10" s="220"/>
      <c r="WAD10" s="65"/>
      <c r="WAE10" s="65"/>
      <c r="WAN10" s="65"/>
      <c r="WAS10" s="220"/>
      <c r="WAT10" s="65"/>
      <c r="WAU10" s="65"/>
      <c r="WBD10" s="65"/>
      <c r="WBI10" s="220"/>
      <c r="WBJ10" s="65"/>
      <c r="WBK10" s="65"/>
      <c r="WBT10" s="65"/>
      <c r="WBY10" s="220"/>
      <c r="WBZ10" s="65"/>
      <c r="WCA10" s="65"/>
      <c r="WCJ10" s="65"/>
      <c r="WCO10" s="220"/>
      <c r="WCP10" s="65"/>
      <c r="WCQ10" s="65"/>
      <c r="WCZ10" s="65"/>
      <c r="WDE10" s="220"/>
      <c r="WDF10" s="65"/>
      <c r="WDG10" s="65"/>
      <c r="WDP10" s="65"/>
      <c r="WDU10" s="220"/>
      <c r="WDV10" s="65"/>
      <c r="WDW10" s="65"/>
      <c r="WEF10" s="65"/>
      <c r="WEK10" s="220"/>
      <c r="WEL10" s="65"/>
      <c r="WEM10" s="65"/>
      <c r="WEV10" s="65"/>
      <c r="WFA10" s="220"/>
      <c r="WFB10" s="65"/>
      <c r="WFC10" s="65"/>
      <c r="WFL10" s="65"/>
      <c r="WFQ10" s="220"/>
      <c r="WFR10" s="65"/>
      <c r="WFS10" s="65"/>
      <c r="WGB10" s="65"/>
      <c r="WGG10" s="220"/>
      <c r="WGH10" s="65"/>
      <c r="WGI10" s="65"/>
      <c r="WGR10" s="65"/>
      <c r="WGW10" s="220"/>
      <c r="WGX10" s="65"/>
      <c r="WGY10" s="65"/>
      <c r="WHH10" s="65"/>
      <c r="WHM10" s="220"/>
      <c r="WHN10" s="65"/>
      <c r="WHO10" s="65"/>
      <c r="WHX10" s="65"/>
      <c r="WIC10" s="220"/>
      <c r="WID10" s="65"/>
      <c r="WIE10" s="65"/>
      <c r="WIN10" s="65"/>
      <c r="WIS10" s="220"/>
      <c r="WIT10" s="65"/>
      <c r="WIU10" s="65"/>
      <c r="WJD10" s="65"/>
      <c r="WJI10" s="220"/>
      <c r="WJJ10" s="65"/>
      <c r="WJK10" s="65"/>
      <c r="WJT10" s="65"/>
      <c r="WJY10" s="220"/>
      <c r="WJZ10" s="65"/>
      <c r="WKA10" s="65"/>
      <c r="WKJ10" s="65"/>
      <c r="WKO10" s="220"/>
      <c r="WKP10" s="65"/>
      <c r="WKQ10" s="65"/>
      <c r="WKZ10" s="65"/>
      <c r="WLE10" s="220"/>
      <c r="WLF10" s="65"/>
      <c r="WLG10" s="65"/>
      <c r="WLP10" s="65"/>
      <c r="WLU10" s="220"/>
      <c r="WLV10" s="65"/>
      <c r="WLW10" s="65"/>
      <c r="WMF10" s="65"/>
      <c r="WMK10" s="220"/>
      <c r="WML10" s="65"/>
      <c r="WMM10" s="65"/>
      <c r="WMV10" s="65"/>
      <c r="WNA10" s="220"/>
      <c r="WNB10" s="65"/>
      <c r="WNC10" s="65"/>
      <c r="WNL10" s="65"/>
      <c r="WNQ10" s="220"/>
      <c r="WNR10" s="65"/>
      <c r="WNS10" s="65"/>
      <c r="WOB10" s="65"/>
      <c r="WOG10" s="220"/>
      <c r="WOH10" s="65"/>
      <c r="WOI10" s="65"/>
      <c r="WOR10" s="65"/>
      <c r="WOW10" s="220"/>
      <c r="WOX10" s="65"/>
      <c r="WOY10" s="65"/>
      <c r="WPH10" s="65"/>
      <c r="WPM10" s="220"/>
      <c r="WPN10" s="65"/>
      <c r="WPO10" s="65"/>
      <c r="WPX10" s="65"/>
      <c r="WQC10" s="220"/>
      <c r="WQD10" s="65"/>
      <c r="WQE10" s="65"/>
      <c r="WQN10" s="65"/>
      <c r="WQS10" s="220"/>
      <c r="WQT10" s="65"/>
      <c r="WQU10" s="65"/>
      <c r="WRD10" s="65"/>
      <c r="WRI10" s="220"/>
      <c r="WRJ10" s="65"/>
      <c r="WRK10" s="65"/>
      <c r="WRT10" s="65"/>
      <c r="WRY10" s="220"/>
      <c r="WRZ10" s="65"/>
      <c r="WSA10" s="65"/>
      <c r="WSJ10" s="65"/>
      <c r="WSO10" s="220"/>
      <c r="WSP10" s="65"/>
      <c r="WSQ10" s="65"/>
      <c r="WSZ10" s="65"/>
      <c r="WTE10" s="220"/>
      <c r="WTF10" s="65"/>
      <c r="WTG10" s="65"/>
      <c r="WTP10" s="65"/>
      <c r="WTU10" s="220"/>
      <c r="WTV10" s="65"/>
      <c r="WTW10" s="65"/>
      <c r="WUF10" s="65"/>
      <c r="WUK10" s="220"/>
      <c r="WUL10" s="65"/>
      <c r="WUM10" s="65"/>
      <c r="WUV10" s="65"/>
      <c r="WVA10" s="220"/>
      <c r="WVB10" s="65"/>
      <c r="WVC10" s="65"/>
      <c r="WVL10" s="65"/>
      <c r="WVQ10" s="220"/>
      <c r="WVR10" s="65"/>
      <c r="WVS10" s="65"/>
      <c r="WWB10" s="65"/>
      <c r="WWG10" s="220"/>
      <c r="WWH10" s="65"/>
      <c r="WWI10" s="65"/>
      <c r="WWR10" s="65"/>
      <c r="WWW10" s="220"/>
      <c r="WWX10" s="65"/>
      <c r="WWY10" s="65"/>
      <c r="WXH10" s="65"/>
      <c r="WXM10" s="220"/>
      <c r="WXN10" s="65"/>
      <c r="WXO10" s="65"/>
      <c r="WXX10" s="65"/>
      <c r="WYC10" s="220"/>
      <c r="WYD10" s="65"/>
      <c r="WYE10" s="65"/>
      <c r="WYN10" s="65"/>
      <c r="WYS10" s="220"/>
      <c r="WYT10" s="65"/>
      <c r="WYU10" s="65"/>
      <c r="WZD10" s="65"/>
      <c r="WZI10" s="220"/>
      <c r="WZJ10" s="65"/>
      <c r="WZK10" s="65"/>
      <c r="WZT10" s="65"/>
      <c r="WZY10" s="220"/>
      <c r="WZZ10" s="65"/>
      <c r="XAA10" s="65"/>
      <c r="XAJ10" s="65"/>
      <c r="XAO10" s="220"/>
      <c r="XAP10" s="65"/>
      <c r="XAQ10" s="65"/>
      <c r="XAZ10" s="65"/>
      <c r="XBE10" s="220"/>
      <c r="XBF10" s="65"/>
      <c r="XBG10" s="65"/>
      <c r="XBP10" s="65"/>
      <c r="XBU10" s="220"/>
      <c r="XBV10" s="65"/>
      <c r="XBW10" s="65"/>
      <c r="XCF10" s="65"/>
      <c r="XCK10" s="220"/>
      <c r="XCL10" s="65"/>
      <c r="XCM10" s="65"/>
      <c r="XCV10" s="65"/>
      <c r="XDA10" s="220"/>
      <c r="XDB10" s="65"/>
      <c r="XDC10" s="65"/>
      <c r="XDL10" s="65"/>
      <c r="XDQ10" s="220"/>
      <c r="XDR10" s="65"/>
      <c r="XDS10" s="65"/>
      <c r="XEB10" s="65"/>
      <c r="XEG10" s="220"/>
      <c r="XEH10" s="65"/>
      <c r="XEI10" s="65"/>
      <c r="XER10" s="65"/>
    </row>
    <row r="11" spans="1:1019 1028:2043 2052:3067 3076:4091 4100:5115 5124:6139 6148:7163 7172:8187 8196:9211 9220:10235 10244:11259 11268:12283 12292:13307 13316:14331 14340:15355 15364:16372" ht="31.5" hidden="1" customHeight="1" x14ac:dyDescent="0.2">
      <c r="A11" s="220"/>
      <c r="B11" s="68" t="s">
        <v>721</v>
      </c>
      <c r="C11" s="69"/>
      <c r="D11" s="69"/>
      <c r="E11" s="70"/>
      <c r="F11" s="71" t="s">
        <v>384</v>
      </c>
      <c r="G11" s="72"/>
      <c r="H11" s="73"/>
      <c r="I11" s="64"/>
      <c r="J11" s="64"/>
      <c r="K11" s="65"/>
      <c r="T11" s="65"/>
      <c r="Y11" s="220"/>
      <c r="Z11" s="65"/>
      <c r="AA11" s="65"/>
      <c r="AJ11" s="65"/>
      <c r="AO11" s="220"/>
      <c r="AP11" s="65"/>
      <c r="AQ11" s="65"/>
      <c r="AZ11" s="65"/>
      <c r="BE11" s="220"/>
      <c r="BF11" s="65"/>
      <c r="BG11" s="65"/>
      <c r="BP11" s="65"/>
      <c r="BU11" s="220"/>
      <c r="BV11" s="65"/>
      <c r="BW11" s="65"/>
      <c r="CF11" s="65"/>
      <c r="CK11" s="220"/>
      <c r="CL11" s="65"/>
      <c r="CM11" s="65"/>
      <c r="CV11" s="65"/>
      <c r="DA11" s="220"/>
      <c r="DB11" s="65"/>
      <c r="DC11" s="65"/>
      <c r="DL11" s="65"/>
      <c r="DQ11" s="220"/>
      <c r="DR11" s="65"/>
      <c r="DS11" s="65"/>
      <c r="EB11" s="65"/>
      <c r="EG11" s="220"/>
      <c r="EH11" s="65"/>
      <c r="EI11" s="65"/>
      <c r="ER11" s="65"/>
      <c r="EW11" s="220"/>
      <c r="EX11" s="65"/>
      <c r="EY11" s="65"/>
      <c r="FH11" s="65"/>
      <c r="FM11" s="220"/>
      <c r="FN11" s="65"/>
      <c r="FO11" s="65"/>
      <c r="FX11" s="65"/>
      <c r="GC11" s="220"/>
      <c r="GD11" s="65"/>
      <c r="GE11" s="65"/>
      <c r="GN11" s="65"/>
      <c r="GS11" s="220"/>
      <c r="GT11" s="65"/>
      <c r="GU11" s="65"/>
      <c r="HD11" s="65"/>
      <c r="HI11" s="220"/>
      <c r="HJ11" s="65"/>
      <c r="HK11" s="65"/>
      <c r="HT11" s="65"/>
      <c r="HY11" s="220"/>
      <c r="HZ11" s="65"/>
      <c r="IA11" s="65"/>
      <c r="IJ11" s="65"/>
      <c r="IO11" s="220"/>
      <c r="IP11" s="65"/>
      <c r="IQ11" s="65"/>
      <c r="IZ11" s="65"/>
      <c r="JE11" s="220"/>
      <c r="JF11" s="65"/>
      <c r="JG11" s="65"/>
      <c r="JP11" s="65"/>
      <c r="JU11" s="220"/>
      <c r="JV11" s="65"/>
      <c r="JW11" s="65"/>
      <c r="KF11" s="65"/>
      <c r="KK11" s="220"/>
      <c r="KL11" s="65"/>
      <c r="KM11" s="65"/>
      <c r="KV11" s="65"/>
      <c r="LA11" s="220"/>
      <c r="LB11" s="65"/>
      <c r="LC11" s="65"/>
      <c r="LL11" s="65"/>
      <c r="LQ11" s="220"/>
      <c r="LR11" s="65"/>
      <c r="LS11" s="65"/>
      <c r="MB11" s="65"/>
      <c r="MG11" s="220"/>
      <c r="MH11" s="65"/>
      <c r="MI11" s="65"/>
      <c r="MR11" s="65"/>
      <c r="MW11" s="220"/>
      <c r="MX11" s="65"/>
      <c r="MY11" s="65"/>
      <c r="NH11" s="65"/>
      <c r="NM11" s="220"/>
      <c r="NN11" s="65"/>
      <c r="NO11" s="65"/>
      <c r="NX11" s="65"/>
      <c r="OC11" s="220"/>
      <c r="OD11" s="65"/>
      <c r="OE11" s="65"/>
      <c r="ON11" s="65"/>
      <c r="OS11" s="220"/>
      <c r="OT11" s="65"/>
      <c r="OU11" s="65"/>
      <c r="PD11" s="65"/>
      <c r="PI11" s="220"/>
      <c r="PJ11" s="65"/>
      <c r="PK11" s="65"/>
      <c r="PT11" s="65"/>
      <c r="PY11" s="220"/>
      <c r="PZ11" s="65"/>
      <c r="QA11" s="65"/>
      <c r="QJ11" s="65"/>
      <c r="QO11" s="220"/>
      <c r="QP11" s="65"/>
      <c r="QQ11" s="65"/>
      <c r="QZ11" s="65"/>
      <c r="RE11" s="220"/>
      <c r="RF11" s="65"/>
      <c r="RG11" s="65"/>
      <c r="RP11" s="65"/>
      <c r="RU11" s="220"/>
      <c r="RV11" s="65"/>
      <c r="RW11" s="65"/>
      <c r="SF11" s="65"/>
      <c r="SK11" s="220"/>
      <c r="SL11" s="65"/>
      <c r="SM11" s="65"/>
      <c r="SV11" s="65"/>
      <c r="TA11" s="220"/>
      <c r="TB11" s="65"/>
      <c r="TC11" s="65"/>
      <c r="TL11" s="65"/>
      <c r="TQ11" s="220"/>
      <c r="TR11" s="65"/>
      <c r="TS11" s="65"/>
      <c r="UB11" s="65"/>
      <c r="UG11" s="220"/>
      <c r="UH11" s="65"/>
      <c r="UI11" s="65"/>
      <c r="UR11" s="65"/>
      <c r="UW11" s="220"/>
      <c r="UX11" s="65"/>
      <c r="UY11" s="65"/>
      <c r="VH11" s="65"/>
      <c r="VM11" s="220"/>
      <c r="VN11" s="65"/>
      <c r="VO11" s="65"/>
      <c r="VX11" s="65"/>
      <c r="WC11" s="220"/>
      <c r="WD11" s="65"/>
      <c r="WE11" s="65"/>
      <c r="WN11" s="65"/>
      <c r="WS11" s="220"/>
      <c r="WT11" s="65"/>
      <c r="WU11" s="65"/>
      <c r="XD11" s="65"/>
      <c r="XI11" s="220"/>
      <c r="XJ11" s="65"/>
      <c r="XK11" s="65"/>
      <c r="XT11" s="65"/>
      <c r="XY11" s="220"/>
      <c r="XZ11" s="65"/>
      <c r="YA11" s="65"/>
      <c r="YJ11" s="65"/>
      <c r="YO11" s="220"/>
      <c r="YP11" s="65"/>
      <c r="YQ11" s="65"/>
      <c r="YZ11" s="65"/>
      <c r="ZE11" s="220"/>
      <c r="ZF11" s="65"/>
      <c r="ZG11" s="65"/>
      <c r="ZP11" s="65"/>
      <c r="ZU11" s="220"/>
      <c r="ZV11" s="65"/>
      <c r="ZW11" s="65"/>
      <c r="AAF11" s="65"/>
      <c r="AAK11" s="220"/>
      <c r="AAL11" s="65"/>
      <c r="AAM11" s="65"/>
      <c r="AAV11" s="65"/>
      <c r="ABA11" s="220"/>
      <c r="ABB11" s="65"/>
      <c r="ABC11" s="65"/>
      <c r="ABL11" s="65"/>
      <c r="ABQ11" s="220"/>
      <c r="ABR11" s="65"/>
      <c r="ABS11" s="65"/>
      <c r="ACB11" s="65"/>
      <c r="ACG11" s="220"/>
      <c r="ACH11" s="65"/>
      <c r="ACI11" s="65"/>
      <c r="ACR11" s="65"/>
      <c r="ACW11" s="220"/>
      <c r="ACX11" s="65"/>
      <c r="ACY11" s="65"/>
      <c r="ADH11" s="65"/>
      <c r="ADM11" s="220"/>
      <c r="ADN11" s="65"/>
      <c r="ADO11" s="65"/>
      <c r="ADX11" s="65"/>
      <c r="AEC11" s="220"/>
      <c r="AED11" s="65"/>
      <c r="AEE11" s="65"/>
      <c r="AEN11" s="65"/>
      <c r="AES11" s="220"/>
      <c r="AET11" s="65"/>
      <c r="AEU11" s="65"/>
      <c r="AFD11" s="65"/>
      <c r="AFI11" s="220"/>
      <c r="AFJ11" s="65"/>
      <c r="AFK11" s="65"/>
      <c r="AFT11" s="65"/>
      <c r="AFY11" s="220"/>
      <c r="AFZ11" s="65"/>
      <c r="AGA11" s="65"/>
      <c r="AGJ11" s="65"/>
      <c r="AGO11" s="220"/>
      <c r="AGP11" s="65"/>
      <c r="AGQ11" s="65"/>
      <c r="AGZ11" s="65"/>
      <c r="AHE11" s="220"/>
      <c r="AHF11" s="65"/>
      <c r="AHG11" s="65"/>
      <c r="AHP11" s="65"/>
      <c r="AHU11" s="220"/>
      <c r="AHV11" s="65"/>
      <c r="AHW11" s="65"/>
      <c r="AIF11" s="65"/>
      <c r="AIK11" s="220"/>
      <c r="AIL11" s="65"/>
      <c r="AIM11" s="65"/>
      <c r="AIV11" s="65"/>
      <c r="AJA11" s="220"/>
      <c r="AJB11" s="65"/>
      <c r="AJC11" s="65"/>
      <c r="AJL11" s="65"/>
      <c r="AJQ11" s="220"/>
      <c r="AJR11" s="65"/>
      <c r="AJS11" s="65"/>
      <c r="AKB11" s="65"/>
      <c r="AKG11" s="220"/>
      <c r="AKH11" s="65"/>
      <c r="AKI11" s="65"/>
      <c r="AKR11" s="65"/>
      <c r="AKW11" s="220"/>
      <c r="AKX11" s="65"/>
      <c r="AKY11" s="65"/>
      <c r="ALH11" s="65"/>
      <c r="ALM11" s="220"/>
      <c r="ALN11" s="65"/>
      <c r="ALO11" s="65"/>
      <c r="ALX11" s="65"/>
      <c r="AMC11" s="220"/>
      <c r="AMD11" s="65"/>
      <c r="AME11" s="65"/>
      <c r="AMN11" s="65"/>
      <c r="AMS11" s="220"/>
      <c r="AMT11" s="65"/>
      <c r="AMU11" s="65"/>
      <c r="AND11" s="65"/>
      <c r="ANI11" s="220"/>
      <c r="ANJ11" s="65"/>
      <c r="ANK11" s="65"/>
      <c r="ANT11" s="65"/>
      <c r="ANY11" s="220"/>
      <c r="ANZ11" s="65"/>
      <c r="AOA11" s="65"/>
      <c r="AOJ11" s="65"/>
      <c r="AOO11" s="220"/>
      <c r="AOP11" s="65"/>
      <c r="AOQ11" s="65"/>
      <c r="AOZ11" s="65"/>
      <c r="APE11" s="220"/>
      <c r="APF11" s="65"/>
      <c r="APG11" s="65"/>
      <c r="APP11" s="65"/>
      <c r="APU11" s="220"/>
      <c r="APV11" s="65"/>
      <c r="APW11" s="65"/>
      <c r="AQF11" s="65"/>
      <c r="AQK11" s="220"/>
      <c r="AQL11" s="65"/>
      <c r="AQM11" s="65"/>
      <c r="AQV11" s="65"/>
      <c r="ARA11" s="220"/>
      <c r="ARB11" s="65"/>
      <c r="ARC11" s="65"/>
      <c r="ARL11" s="65"/>
      <c r="ARQ11" s="220"/>
      <c r="ARR11" s="65"/>
      <c r="ARS11" s="65"/>
      <c r="ASB11" s="65"/>
      <c r="ASG11" s="220"/>
      <c r="ASH11" s="65"/>
      <c r="ASI11" s="65"/>
      <c r="ASR11" s="65"/>
      <c r="ASW11" s="220"/>
      <c r="ASX11" s="65"/>
      <c r="ASY11" s="65"/>
      <c r="ATH11" s="65"/>
      <c r="ATM11" s="220"/>
      <c r="ATN11" s="65"/>
      <c r="ATO11" s="65"/>
      <c r="ATX11" s="65"/>
      <c r="AUC11" s="220"/>
      <c r="AUD11" s="65"/>
      <c r="AUE11" s="65"/>
      <c r="AUN11" s="65"/>
      <c r="AUS11" s="220"/>
      <c r="AUT11" s="65"/>
      <c r="AUU11" s="65"/>
      <c r="AVD11" s="65"/>
      <c r="AVI11" s="220"/>
      <c r="AVJ11" s="65"/>
      <c r="AVK11" s="65"/>
      <c r="AVT11" s="65"/>
      <c r="AVY11" s="220"/>
      <c r="AVZ11" s="65"/>
      <c r="AWA11" s="65"/>
      <c r="AWJ11" s="65"/>
      <c r="AWO11" s="220"/>
      <c r="AWP11" s="65"/>
      <c r="AWQ11" s="65"/>
      <c r="AWZ11" s="65"/>
      <c r="AXE11" s="220"/>
      <c r="AXF11" s="65"/>
      <c r="AXG11" s="65"/>
      <c r="AXP11" s="65"/>
      <c r="AXU11" s="220"/>
      <c r="AXV11" s="65"/>
      <c r="AXW11" s="65"/>
      <c r="AYF11" s="65"/>
      <c r="AYK11" s="220"/>
      <c r="AYL11" s="65"/>
      <c r="AYM11" s="65"/>
      <c r="AYV11" s="65"/>
      <c r="AZA11" s="220"/>
      <c r="AZB11" s="65"/>
      <c r="AZC11" s="65"/>
      <c r="AZL11" s="65"/>
      <c r="AZQ11" s="220"/>
      <c r="AZR11" s="65"/>
      <c r="AZS11" s="65"/>
      <c r="BAB11" s="65"/>
      <c r="BAG11" s="220"/>
      <c r="BAH11" s="65"/>
      <c r="BAI11" s="65"/>
      <c r="BAR11" s="65"/>
      <c r="BAW11" s="220"/>
      <c r="BAX11" s="65"/>
      <c r="BAY11" s="65"/>
      <c r="BBH11" s="65"/>
      <c r="BBM11" s="220"/>
      <c r="BBN11" s="65"/>
      <c r="BBO11" s="65"/>
      <c r="BBX11" s="65"/>
      <c r="BCC11" s="220"/>
      <c r="BCD11" s="65"/>
      <c r="BCE11" s="65"/>
      <c r="BCN11" s="65"/>
      <c r="BCS11" s="220"/>
      <c r="BCT11" s="65"/>
      <c r="BCU11" s="65"/>
      <c r="BDD11" s="65"/>
      <c r="BDI11" s="220"/>
      <c r="BDJ11" s="65"/>
      <c r="BDK11" s="65"/>
      <c r="BDT11" s="65"/>
      <c r="BDY11" s="220"/>
      <c r="BDZ11" s="65"/>
      <c r="BEA11" s="65"/>
      <c r="BEJ11" s="65"/>
      <c r="BEO11" s="220"/>
      <c r="BEP11" s="65"/>
      <c r="BEQ11" s="65"/>
      <c r="BEZ11" s="65"/>
      <c r="BFE11" s="220"/>
      <c r="BFF11" s="65"/>
      <c r="BFG11" s="65"/>
      <c r="BFP11" s="65"/>
      <c r="BFU11" s="220"/>
      <c r="BFV11" s="65"/>
      <c r="BFW11" s="65"/>
      <c r="BGF11" s="65"/>
      <c r="BGK11" s="220"/>
      <c r="BGL11" s="65"/>
      <c r="BGM11" s="65"/>
      <c r="BGV11" s="65"/>
      <c r="BHA11" s="220"/>
      <c r="BHB11" s="65"/>
      <c r="BHC11" s="65"/>
      <c r="BHL11" s="65"/>
      <c r="BHQ11" s="220"/>
      <c r="BHR11" s="65"/>
      <c r="BHS11" s="65"/>
      <c r="BIB11" s="65"/>
      <c r="BIG11" s="220"/>
      <c r="BIH11" s="65"/>
      <c r="BII11" s="65"/>
      <c r="BIR11" s="65"/>
      <c r="BIW11" s="220"/>
      <c r="BIX11" s="65"/>
      <c r="BIY11" s="65"/>
      <c r="BJH11" s="65"/>
      <c r="BJM11" s="220"/>
      <c r="BJN11" s="65"/>
      <c r="BJO11" s="65"/>
      <c r="BJX11" s="65"/>
      <c r="BKC11" s="220"/>
      <c r="BKD11" s="65"/>
      <c r="BKE11" s="65"/>
      <c r="BKN11" s="65"/>
      <c r="BKS11" s="220"/>
      <c r="BKT11" s="65"/>
      <c r="BKU11" s="65"/>
      <c r="BLD11" s="65"/>
      <c r="BLI11" s="220"/>
      <c r="BLJ11" s="65"/>
      <c r="BLK11" s="65"/>
      <c r="BLT11" s="65"/>
      <c r="BLY11" s="220"/>
      <c r="BLZ11" s="65"/>
      <c r="BMA11" s="65"/>
      <c r="BMJ11" s="65"/>
      <c r="BMO11" s="220"/>
      <c r="BMP11" s="65"/>
      <c r="BMQ11" s="65"/>
      <c r="BMZ11" s="65"/>
      <c r="BNE11" s="220"/>
      <c r="BNF11" s="65"/>
      <c r="BNG11" s="65"/>
      <c r="BNP11" s="65"/>
      <c r="BNU11" s="220"/>
      <c r="BNV11" s="65"/>
      <c r="BNW11" s="65"/>
      <c r="BOF11" s="65"/>
      <c r="BOK11" s="220"/>
      <c r="BOL11" s="65"/>
      <c r="BOM11" s="65"/>
      <c r="BOV11" s="65"/>
      <c r="BPA11" s="220"/>
      <c r="BPB11" s="65"/>
      <c r="BPC11" s="65"/>
      <c r="BPL11" s="65"/>
      <c r="BPQ11" s="220"/>
      <c r="BPR11" s="65"/>
      <c r="BPS11" s="65"/>
      <c r="BQB11" s="65"/>
      <c r="BQG11" s="220"/>
      <c r="BQH11" s="65"/>
      <c r="BQI11" s="65"/>
      <c r="BQR11" s="65"/>
      <c r="BQW11" s="220"/>
      <c r="BQX11" s="65"/>
      <c r="BQY11" s="65"/>
      <c r="BRH11" s="65"/>
      <c r="BRM11" s="220"/>
      <c r="BRN11" s="65"/>
      <c r="BRO11" s="65"/>
      <c r="BRX11" s="65"/>
      <c r="BSC11" s="220"/>
      <c r="BSD11" s="65"/>
      <c r="BSE11" s="65"/>
      <c r="BSN11" s="65"/>
      <c r="BSS11" s="220"/>
      <c r="BST11" s="65"/>
      <c r="BSU11" s="65"/>
      <c r="BTD11" s="65"/>
      <c r="BTI11" s="220"/>
      <c r="BTJ11" s="65"/>
      <c r="BTK11" s="65"/>
      <c r="BTT11" s="65"/>
      <c r="BTY11" s="220"/>
      <c r="BTZ11" s="65"/>
      <c r="BUA11" s="65"/>
      <c r="BUJ11" s="65"/>
      <c r="BUO11" s="220"/>
      <c r="BUP11" s="65"/>
      <c r="BUQ11" s="65"/>
      <c r="BUZ11" s="65"/>
      <c r="BVE11" s="220"/>
      <c r="BVF11" s="65"/>
      <c r="BVG11" s="65"/>
      <c r="BVP11" s="65"/>
      <c r="BVU11" s="220"/>
      <c r="BVV11" s="65"/>
      <c r="BVW11" s="65"/>
      <c r="BWF11" s="65"/>
      <c r="BWK11" s="220"/>
      <c r="BWL11" s="65"/>
      <c r="BWM11" s="65"/>
      <c r="BWV11" s="65"/>
      <c r="BXA11" s="220"/>
      <c r="BXB11" s="65"/>
      <c r="BXC11" s="65"/>
      <c r="BXL11" s="65"/>
      <c r="BXQ11" s="220"/>
      <c r="BXR11" s="65"/>
      <c r="BXS11" s="65"/>
      <c r="BYB11" s="65"/>
      <c r="BYG11" s="220"/>
      <c r="BYH11" s="65"/>
      <c r="BYI11" s="65"/>
      <c r="BYR11" s="65"/>
      <c r="BYW11" s="220"/>
      <c r="BYX11" s="65"/>
      <c r="BYY11" s="65"/>
      <c r="BZH11" s="65"/>
      <c r="BZM11" s="220"/>
      <c r="BZN11" s="65"/>
      <c r="BZO11" s="65"/>
      <c r="BZX11" s="65"/>
      <c r="CAC11" s="220"/>
      <c r="CAD11" s="65"/>
      <c r="CAE11" s="65"/>
      <c r="CAN11" s="65"/>
      <c r="CAS11" s="220"/>
      <c r="CAT11" s="65"/>
      <c r="CAU11" s="65"/>
      <c r="CBD11" s="65"/>
      <c r="CBI11" s="220"/>
      <c r="CBJ11" s="65"/>
      <c r="CBK11" s="65"/>
      <c r="CBT11" s="65"/>
      <c r="CBY11" s="220"/>
      <c r="CBZ11" s="65"/>
      <c r="CCA11" s="65"/>
      <c r="CCJ11" s="65"/>
      <c r="CCO11" s="220"/>
      <c r="CCP11" s="65"/>
      <c r="CCQ11" s="65"/>
      <c r="CCZ11" s="65"/>
      <c r="CDE11" s="220"/>
      <c r="CDF11" s="65"/>
      <c r="CDG11" s="65"/>
      <c r="CDP11" s="65"/>
      <c r="CDU11" s="220"/>
      <c r="CDV11" s="65"/>
      <c r="CDW11" s="65"/>
      <c r="CEF11" s="65"/>
      <c r="CEK11" s="220"/>
      <c r="CEL11" s="65"/>
      <c r="CEM11" s="65"/>
      <c r="CEV11" s="65"/>
      <c r="CFA11" s="220"/>
      <c r="CFB11" s="65"/>
      <c r="CFC11" s="65"/>
      <c r="CFL11" s="65"/>
      <c r="CFQ11" s="220"/>
      <c r="CFR11" s="65"/>
      <c r="CFS11" s="65"/>
      <c r="CGB11" s="65"/>
      <c r="CGG11" s="220"/>
      <c r="CGH11" s="65"/>
      <c r="CGI11" s="65"/>
      <c r="CGR11" s="65"/>
      <c r="CGW11" s="220"/>
      <c r="CGX11" s="65"/>
      <c r="CGY11" s="65"/>
      <c r="CHH11" s="65"/>
      <c r="CHM11" s="220"/>
      <c r="CHN11" s="65"/>
      <c r="CHO11" s="65"/>
      <c r="CHX11" s="65"/>
      <c r="CIC11" s="220"/>
      <c r="CID11" s="65"/>
      <c r="CIE11" s="65"/>
      <c r="CIN11" s="65"/>
      <c r="CIS11" s="220"/>
      <c r="CIT11" s="65"/>
      <c r="CIU11" s="65"/>
      <c r="CJD11" s="65"/>
      <c r="CJI11" s="220"/>
      <c r="CJJ11" s="65"/>
      <c r="CJK11" s="65"/>
      <c r="CJT11" s="65"/>
      <c r="CJY11" s="220"/>
      <c r="CJZ11" s="65"/>
      <c r="CKA11" s="65"/>
      <c r="CKJ11" s="65"/>
      <c r="CKO11" s="220"/>
      <c r="CKP11" s="65"/>
      <c r="CKQ11" s="65"/>
      <c r="CKZ11" s="65"/>
      <c r="CLE11" s="220"/>
      <c r="CLF11" s="65"/>
      <c r="CLG11" s="65"/>
      <c r="CLP11" s="65"/>
      <c r="CLU11" s="220"/>
      <c r="CLV11" s="65"/>
      <c r="CLW11" s="65"/>
      <c r="CMF11" s="65"/>
      <c r="CMK11" s="220"/>
      <c r="CML11" s="65"/>
      <c r="CMM11" s="65"/>
      <c r="CMV11" s="65"/>
      <c r="CNA11" s="220"/>
      <c r="CNB11" s="65"/>
      <c r="CNC11" s="65"/>
      <c r="CNL11" s="65"/>
      <c r="CNQ11" s="220"/>
      <c r="CNR11" s="65"/>
      <c r="CNS11" s="65"/>
      <c r="COB11" s="65"/>
      <c r="COG11" s="220"/>
      <c r="COH11" s="65"/>
      <c r="COI11" s="65"/>
      <c r="COR11" s="65"/>
      <c r="COW11" s="220"/>
      <c r="COX11" s="65"/>
      <c r="COY11" s="65"/>
      <c r="CPH11" s="65"/>
      <c r="CPM11" s="220"/>
      <c r="CPN11" s="65"/>
      <c r="CPO11" s="65"/>
      <c r="CPX11" s="65"/>
      <c r="CQC11" s="220"/>
      <c r="CQD11" s="65"/>
      <c r="CQE11" s="65"/>
      <c r="CQN11" s="65"/>
      <c r="CQS11" s="220"/>
      <c r="CQT11" s="65"/>
      <c r="CQU11" s="65"/>
      <c r="CRD11" s="65"/>
      <c r="CRI11" s="220"/>
      <c r="CRJ11" s="65"/>
      <c r="CRK11" s="65"/>
      <c r="CRT11" s="65"/>
      <c r="CRY11" s="220"/>
      <c r="CRZ11" s="65"/>
      <c r="CSA11" s="65"/>
      <c r="CSJ11" s="65"/>
      <c r="CSO11" s="220"/>
      <c r="CSP11" s="65"/>
      <c r="CSQ11" s="65"/>
      <c r="CSZ11" s="65"/>
      <c r="CTE11" s="220"/>
      <c r="CTF11" s="65"/>
      <c r="CTG11" s="65"/>
      <c r="CTP11" s="65"/>
      <c r="CTU11" s="220"/>
      <c r="CTV11" s="65"/>
      <c r="CTW11" s="65"/>
      <c r="CUF11" s="65"/>
      <c r="CUK11" s="220"/>
      <c r="CUL11" s="65"/>
      <c r="CUM11" s="65"/>
      <c r="CUV11" s="65"/>
      <c r="CVA11" s="220"/>
      <c r="CVB11" s="65"/>
      <c r="CVC11" s="65"/>
      <c r="CVL11" s="65"/>
      <c r="CVQ11" s="220"/>
      <c r="CVR11" s="65"/>
      <c r="CVS11" s="65"/>
      <c r="CWB11" s="65"/>
      <c r="CWG11" s="220"/>
      <c r="CWH11" s="65"/>
      <c r="CWI11" s="65"/>
      <c r="CWR11" s="65"/>
      <c r="CWW11" s="220"/>
      <c r="CWX11" s="65"/>
      <c r="CWY11" s="65"/>
      <c r="CXH11" s="65"/>
      <c r="CXM11" s="220"/>
      <c r="CXN11" s="65"/>
      <c r="CXO11" s="65"/>
      <c r="CXX11" s="65"/>
      <c r="CYC11" s="220"/>
      <c r="CYD11" s="65"/>
      <c r="CYE11" s="65"/>
      <c r="CYN11" s="65"/>
      <c r="CYS11" s="220"/>
      <c r="CYT11" s="65"/>
      <c r="CYU11" s="65"/>
      <c r="CZD11" s="65"/>
      <c r="CZI11" s="220"/>
      <c r="CZJ11" s="65"/>
      <c r="CZK11" s="65"/>
      <c r="CZT11" s="65"/>
      <c r="CZY11" s="220"/>
      <c r="CZZ11" s="65"/>
      <c r="DAA11" s="65"/>
      <c r="DAJ11" s="65"/>
      <c r="DAO11" s="220"/>
      <c r="DAP11" s="65"/>
      <c r="DAQ11" s="65"/>
      <c r="DAZ11" s="65"/>
      <c r="DBE11" s="220"/>
      <c r="DBF11" s="65"/>
      <c r="DBG11" s="65"/>
      <c r="DBP11" s="65"/>
      <c r="DBU11" s="220"/>
      <c r="DBV11" s="65"/>
      <c r="DBW11" s="65"/>
      <c r="DCF11" s="65"/>
      <c r="DCK11" s="220"/>
      <c r="DCL11" s="65"/>
      <c r="DCM11" s="65"/>
      <c r="DCV11" s="65"/>
      <c r="DDA11" s="220"/>
      <c r="DDB11" s="65"/>
      <c r="DDC11" s="65"/>
      <c r="DDL11" s="65"/>
      <c r="DDQ11" s="220"/>
      <c r="DDR11" s="65"/>
      <c r="DDS11" s="65"/>
      <c r="DEB11" s="65"/>
      <c r="DEG11" s="220"/>
      <c r="DEH11" s="65"/>
      <c r="DEI11" s="65"/>
      <c r="DER11" s="65"/>
      <c r="DEW11" s="220"/>
      <c r="DEX11" s="65"/>
      <c r="DEY11" s="65"/>
      <c r="DFH11" s="65"/>
      <c r="DFM11" s="220"/>
      <c r="DFN11" s="65"/>
      <c r="DFO11" s="65"/>
      <c r="DFX11" s="65"/>
      <c r="DGC11" s="220"/>
      <c r="DGD11" s="65"/>
      <c r="DGE11" s="65"/>
      <c r="DGN11" s="65"/>
      <c r="DGS11" s="220"/>
      <c r="DGT11" s="65"/>
      <c r="DGU11" s="65"/>
      <c r="DHD11" s="65"/>
      <c r="DHI11" s="220"/>
      <c r="DHJ11" s="65"/>
      <c r="DHK11" s="65"/>
      <c r="DHT11" s="65"/>
      <c r="DHY11" s="220"/>
      <c r="DHZ11" s="65"/>
      <c r="DIA11" s="65"/>
      <c r="DIJ11" s="65"/>
      <c r="DIO11" s="220"/>
      <c r="DIP11" s="65"/>
      <c r="DIQ11" s="65"/>
      <c r="DIZ11" s="65"/>
      <c r="DJE11" s="220"/>
      <c r="DJF11" s="65"/>
      <c r="DJG11" s="65"/>
      <c r="DJP11" s="65"/>
      <c r="DJU11" s="220"/>
      <c r="DJV11" s="65"/>
      <c r="DJW11" s="65"/>
      <c r="DKF11" s="65"/>
      <c r="DKK11" s="220"/>
      <c r="DKL11" s="65"/>
      <c r="DKM11" s="65"/>
      <c r="DKV11" s="65"/>
      <c r="DLA11" s="220"/>
      <c r="DLB11" s="65"/>
      <c r="DLC11" s="65"/>
      <c r="DLL11" s="65"/>
      <c r="DLQ11" s="220"/>
      <c r="DLR11" s="65"/>
      <c r="DLS11" s="65"/>
      <c r="DMB11" s="65"/>
      <c r="DMG11" s="220"/>
      <c r="DMH11" s="65"/>
      <c r="DMI11" s="65"/>
      <c r="DMR11" s="65"/>
      <c r="DMW11" s="220"/>
      <c r="DMX11" s="65"/>
      <c r="DMY11" s="65"/>
      <c r="DNH11" s="65"/>
      <c r="DNM11" s="220"/>
      <c r="DNN11" s="65"/>
      <c r="DNO11" s="65"/>
      <c r="DNX11" s="65"/>
      <c r="DOC11" s="220"/>
      <c r="DOD11" s="65"/>
      <c r="DOE11" s="65"/>
      <c r="DON11" s="65"/>
      <c r="DOS11" s="220"/>
      <c r="DOT11" s="65"/>
      <c r="DOU11" s="65"/>
      <c r="DPD11" s="65"/>
      <c r="DPI11" s="220"/>
      <c r="DPJ11" s="65"/>
      <c r="DPK11" s="65"/>
      <c r="DPT11" s="65"/>
      <c r="DPY11" s="220"/>
      <c r="DPZ11" s="65"/>
      <c r="DQA11" s="65"/>
      <c r="DQJ11" s="65"/>
      <c r="DQO11" s="220"/>
      <c r="DQP11" s="65"/>
      <c r="DQQ11" s="65"/>
      <c r="DQZ11" s="65"/>
      <c r="DRE11" s="220"/>
      <c r="DRF11" s="65"/>
      <c r="DRG11" s="65"/>
      <c r="DRP11" s="65"/>
      <c r="DRU11" s="220"/>
      <c r="DRV11" s="65"/>
      <c r="DRW11" s="65"/>
      <c r="DSF11" s="65"/>
      <c r="DSK11" s="220"/>
      <c r="DSL11" s="65"/>
      <c r="DSM11" s="65"/>
      <c r="DSV11" s="65"/>
      <c r="DTA11" s="220"/>
      <c r="DTB11" s="65"/>
      <c r="DTC11" s="65"/>
      <c r="DTL11" s="65"/>
      <c r="DTQ11" s="220"/>
      <c r="DTR11" s="65"/>
      <c r="DTS11" s="65"/>
      <c r="DUB11" s="65"/>
      <c r="DUG11" s="220"/>
      <c r="DUH11" s="65"/>
      <c r="DUI11" s="65"/>
      <c r="DUR11" s="65"/>
      <c r="DUW11" s="220"/>
      <c r="DUX11" s="65"/>
      <c r="DUY11" s="65"/>
      <c r="DVH11" s="65"/>
      <c r="DVM11" s="220"/>
      <c r="DVN11" s="65"/>
      <c r="DVO11" s="65"/>
      <c r="DVX11" s="65"/>
      <c r="DWC11" s="220"/>
      <c r="DWD11" s="65"/>
      <c r="DWE11" s="65"/>
      <c r="DWN11" s="65"/>
      <c r="DWS11" s="220"/>
      <c r="DWT11" s="65"/>
      <c r="DWU11" s="65"/>
      <c r="DXD11" s="65"/>
      <c r="DXI11" s="220"/>
      <c r="DXJ11" s="65"/>
      <c r="DXK11" s="65"/>
      <c r="DXT11" s="65"/>
      <c r="DXY11" s="220"/>
      <c r="DXZ11" s="65"/>
      <c r="DYA11" s="65"/>
      <c r="DYJ11" s="65"/>
      <c r="DYO11" s="220"/>
      <c r="DYP11" s="65"/>
      <c r="DYQ11" s="65"/>
      <c r="DYZ11" s="65"/>
      <c r="DZE11" s="220"/>
      <c r="DZF11" s="65"/>
      <c r="DZG11" s="65"/>
      <c r="DZP11" s="65"/>
      <c r="DZU11" s="220"/>
      <c r="DZV11" s="65"/>
      <c r="DZW11" s="65"/>
      <c r="EAF11" s="65"/>
      <c r="EAK11" s="220"/>
      <c r="EAL11" s="65"/>
      <c r="EAM11" s="65"/>
      <c r="EAV11" s="65"/>
      <c r="EBA11" s="220"/>
      <c r="EBB11" s="65"/>
      <c r="EBC11" s="65"/>
      <c r="EBL11" s="65"/>
      <c r="EBQ11" s="220"/>
      <c r="EBR11" s="65"/>
      <c r="EBS11" s="65"/>
      <c r="ECB11" s="65"/>
      <c r="ECG11" s="220"/>
      <c r="ECH11" s="65"/>
      <c r="ECI11" s="65"/>
      <c r="ECR11" s="65"/>
      <c r="ECW11" s="220"/>
      <c r="ECX11" s="65"/>
      <c r="ECY11" s="65"/>
      <c r="EDH11" s="65"/>
      <c r="EDM11" s="220"/>
      <c r="EDN11" s="65"/>
      <c r="EDO11" s="65"/>
      <c r="EDX11" s="65"/>
      <c r="EEC11" s="220"/>
      <c r="EED11" s="65"/>
      <c r="EEE11" s="65"/>
      <c r="EEN11" s="65"/>
      <c r="EES11" s="220"/>
      <c r="EET11" s="65"/>
      <c r="EEU11" s="65"/>
      <c r="EFD11" s="65"/>
      <c r="EFI11" s="220"/>
      <c r="EFJ11" s="65"/>
      <c r="EFK11" s="65"/>
      <c r="EFT11" s="65"/>
      <c r="EFY11" s="220"/>
      <c r="EFZ11" s="65"/>
      <c r="EGA11" s="65"/>
      <c r="EGJ11" s="65"/>
      <c r="EGO11" s="220"/>
      <c r="EGP11" s="65"/>
      <c r="EGQ11" s="65"/>
      <c r="EGZ11" s="65"/>
      <c r="EHE11" s="220"/>
      <c r="EHF11" s="65"/>
      <c r="EHG11" s="65"/>
      <c r="EHP11" s="65"/>
      <c r="EHU11" s="220"/>
      <c r="EHV11" s="65"/>
      <c r="EHW11" s="65"/>
      <c r="EIF11" s="65"/>
      <c r="EIK11" s="220"/>
      <c r="EIL11" s="65"/>
      <c r="EIM11" s="65"/>
      <c r="EIV11" s="65"/>
      <c r="EJA11" s="220"/>
      <c r="EJB11" s="65"/>
      <c r="EJC11" s="65"/>
      <c r="EJL11" s="65"/>
      <c r="EJQ11" s="220"/>
      <c r="EJR11" s="65"/>
      <c r="EJS11" s="65"/>
      <c r="EKB11" s="65"/>
      <c r="EKG11" s="220"/>
      <c r="EKH11" s="65"/>
      <c r="EKI11" s="65"/>
      <c r="EKR11" s="65"/>
      <c r="EKW11" s="220"/>
      <c r="EKX11" s="65"/>
      <c r="EKY11" s="65"/>
      <c r="ELH11" s="65"/>
      <c r="ELM11" s="220"/>
      <c r="ELN11" s="65"/>
      <c r="ELO11" s="65"/>
      <c r="ELX11" s="65"/>
      <c r="EMC11" s="220"/>
      <c r="EMD11" s="65"/>
      <c r="EME11" s="65"/>
      <c r="EMN11" s="65"/>
      <c r="EMS11" s="220"/>
      <c r="EMT11" s="65"/>
      <c r="EMU11" s="65"/>
      <c r="END11" s="65"/>
      <c r="ENI11" s="220"/>
      <c r="ENJ11" s="65"/>
      <c r="ENK11" s="65"/>
      <c r="ENT11" s="65"/>
      <c r="ENY11" s="220"/>
      <c r="ENZ11" s="65"/>
      <c r="EOA11" s="65"/>
      <c r="EOJ11" s="65"/>
      <c r="EOO11" s="220"/>
      <c r="EOP11" s="65"/>
      <c r="EOQ11" s="65"/>
      <c r="EOZ11" s="65"/>
      <c r="EPE11" s="220"/>
      <c r="EPF11" s="65"/>
      <c r="EPG11" s="65"/>
      <c r="EPP11" s="65"/>
      <c r="EPU11" s="220"/>
      <c r="EPV11" s="65"/>
      <c r="EPW11" s="65"/>
      <c r="EQF11" s="65"/>
      <c r="EQK11" s="220"/>
      <c r="EQL11" s="65"/>
      <c r="EQM11" s="65"/>
      <c r="EQV11" s="65"/>
      <c r="ERA11" s="220"/>
      <c r="ERB11" s="65"/>
      <c r="ERC11" s="65"/>
      <c r="ERL11" s="65"/>
      <c r="ERQ11" s="220"/>
      <c r="ERR11" s="65"/>
      <c r="ERS11" s="65"/>
      <c r="ESB11" s="65"/>
      <c r="ESG11" s="220"/>
      <c r="ESH11" s="65"/>
      <c r="ESI11" s="65"/>
      <c r="ESR11" s="65"/>
      <c r="ESW11" s="220"/>
      <c r="ESX11" s="65"/>
      <c r="ESY11" s="65"/>
      <c r="ETH11" s="65"/>
      <c r="ETM11" s="220"/>
      <c r="ETN11" s="65"/>
      <c r="ETO11" s="65"/>
      <c r="ETX11" s="65"/>
      <c r="EUC11" s="220"/>
      <c r="EUD11" s="65"/>
      <c r="EUE11" s="65"/>
      <c r="EUN11" s="65"/>
      <c r="EUS11" s="220"/>
      <c r="EUT11" s="65"/>
      <c r="EUU11" s="65"/>
      <c r="EVD11" s="65"/>
      <c r="EVI11" s="220"/>
      <c r="EVJ11" s="65"/>
      <c r="EVK11" s="65"/>
      <c r="EVT11" s="65"/>
      <c r="EVY11" s="220"/>
      <c r="EVZ11" s="65"/>
      <c r="EWA11" s="65"/>
      <c r="EWJ11" s="65"/>
      <c r="EWO11" s="220"/>
      <c r="EWP11" s="65"/>
      <c r="EWQ11" s="65"/>
      <c r="EWZ11" s="65"/>
      <c r="EXE11" s="220"/>
      <c r="EXF11" s="65"/>
      <c r="EXG11" s="65"/>
      <c r="EXP11" s="65"/>
      <c r="EXU11" s="220"/>
      <c r="EXV11" s="65"/>
      <c r="EXW11" s="65"/>
      <c r="EYF11" s="65"/>
      <c r="EYK11" s="220"/>
      <c r="EYL11" s="65"/>
      <c r="EYM11" s="65"/>
      <c r="EYV11" s="65"/>
      <c r="EZA11" s="220"/>
      <c r="EZB11" s="65"/>
      <c r="EZC11" s="65"/>
      <c r="EZL11" s="65"/>
      <c r="EZQ11" s="220"/>
      <c r="EZR11" s="65"/>
      <c r="EZS11" s="65"/>
      <c r="FAB11" s="65"/>
      <c r="FAG11" s="220"/>
      <c r="FAH11" s="65"/>
      <c r="FAI11" s="65"/>
      <c r="FAR11" s="65"/>
      <c r="FAW11" s="220"/>
      <c r="FAX11" s="65"/>
      <c r="FAY11" s="65"/>
      <c r="FBH11" s="65"/>
      <c r="FBM11" s="220"/>
      <c r="FBN11" s="65"/>
      <c r="FBO11" s="65"/>
      <c r="FBX11" s="65"/>
      <c r="FCC11" s="220"/>
      <c r="FCD11" s="65"/>
      <c r="FCE11" s="65"/>
      <c r="FCN11" s="65"/>
      <c r="FCS11" s="220"/>
      <c r="FCT11" s="65"/>
      <c r="FCU11" s="65"/>
      <c r="FDD11" s="65"/>
      <c r="FDI11" s="220"/>
      <c r="FDJ11" s="65"/>
      <c r="FDK11" s="65"/>
      <c r="FDT11" s="65"/>
      <c r="FDY11" s="220"/>
      <c r="FDZ11" s="65"/>
      <c r="FEA11" s="65"/>
      <c r="FEJ11" s="65"/>
      <c r="FEO11" s="220"/>
      <c r="FEP11" s="65"/>
      <c r="FEQ11" s="65"/>
      <c r="FEZ11" s="65"/>
      <c r="FFE11" s="220"/>
      <c r="FFF11" s="65"/>
      <c r="FFG11" s="65"/>
      <c r="FFP11" s="65"/>
      <c r="FFU11" s="220"/>
      <c r="FFV11" s="65"/>
      <c r="FFW11" s="65"/>
      <c r="FGF11" s="65"/>
      <c r="FGK11" s="220"/>
      <c r="FGL11" s="65"/>
      <c r="FGM11" s="65"/>
      <c r="FGV11" s="65"/>
      <c r="FHA11" s="220"/>
      <c r="FHB11" s="65"/>
      <c r="FHC11" s="65"/>
      <c r="FHL11" s="65"/>
      <c r="FHQ11" s="220"/>
      <c r="FHR11" s="65"/>
      <c r="FHS11" s="65"/>
      <c r="FIB11" s="65"/>
      <c r="FIG11" s="220"/>
      <c r="FIH11" s="65"/>
      <c r="FII11" s="65"/>
      <c r="FIR11" s="65"/>
      <c r="FIW11" s="220"/>
      <c r="FIX11" s="65"/>
      <c r="FIY11" s="65"/>
      <c r="FJH11" s="65"/>
      <c r="FJM11" s="220"/>
      <c r="FJN11" s="65"/>
      <c r="FJO11" s="65"/>
      <c r="FJX11" s="65"/>
      <c r="FKC11" s="220"/>
      <c r="FKD11" s="65"/>
      <c r="FKE11" s="65"/>
      <c r="FKN11" s="65"/>
      <c r="FKS11" s="220"/>
      <c r="FKT11" s="65"/>
      <c r="FKU11" s="65"/>
      <c r="FLD11" s="65"/>
      <c r="FLI11" s="220"/>
      <c r="FLJ11" s="65"/>
      <c r="FLK11" s="65"/>
      <c r="FLT11" s="65"/>
      <c r="FLY11" s="220"/>
      <c r="FLZ11" s="65"/>
      <c r="FMA11" s="65"/>
      <c r="FMJ11" s="65"/>
      <c r="FMO11" s="220"/>
      <c r="FMP11" s="65"/>
      <c r="FMQ11" s="65"/>
      <c r="FMZ11" s="65"/>
      <c r="FNE11" s="220"/>
      <c r="FNF11" s="65"/>
      <c r="FNG11" s="65"/>
      <c r="FNP11" s="65"/>
      <c r="FNU11" s="220"/>
      <c r="FNV11" s="65"/>
      <c r="FNW11" s="65"/>
      <c r="FOF11" s="65"/>
      <c r="FOK11" s="220"/>
      <c r="FOL11" s="65"/>
      <c r="FOM11" s="65"/>
      <c r="FOV11" s="65"/>
      <c r="FPA11" s="220"/>
      <c r="FPB11" s="65"/>
      <c r="FPC11" s="65"/>
      <c r="FPL11" s="65"/>
      <c r="FPQ11" s="220"/>
      <c r="FPR11" s="65"/>
      <c r="FPS11" s="65"/>
      <c r="FQB11" s="65"/>
      <c r="FQG11" s="220"/>
      <c r="FQH11" s="65"/>
      <c r="FQI11" s="65"/>
      <c r="FQR11" s="65"/>
      <c r="FQW11" s="220"/>
      <c r="FQX11" s="65"/>
      <c r="FQY11" s="65"/>
      <c r="FRH11" s="65"/>
      <c r="FRM11" s="220"/>
      <c r="FRN11" s="65"/>
      <c r="FRO11" s="65"/>
      <c r="FRX11" s="65"/>
      <c r="FSC11" s="220"/>
      <c r="FSD11" s="65"/>
      <c r="FSE11" s="65"/>
      <c r="FSN11" s="65"/>
      <c r="FSS11" s="220"/>
      <c r="FST11" s="65"/>
      <c r="FSU11" s="65"/>
      <c r="FTD11" s="65"/>
      <c r="FTI11" s="220"/>
      <c r="FTJ11" s="65"/>
      <c r="FTK11" s="65"/>
      <c r="FTT11" s="65"/>
      <c r="FTY11" s="220"/>
      <c r="FTZ11" s="65"/>
      <c r="FUA11" s="65"/>
      <c r="FUJ11" s="65"/>
      <c r="FUO11" s="220"/>
      <c r="FUP11" s="65"/>
      <c r="FUQ11" s="65"/>
      <c r="FUZ11" s="65"/>
      <c r="FVE11" s="220"/>
      <c r="FVF11" s="65"/>
      <c r="FVG11" s="65"/>
      <c r="FVP11" s="65"/>
      <c r="FVU11" s="220"/>
      <c r="FVV11" s="65"/>
      <c r="FVW11" s="65"/>
      <c r="FWF11" s="65"/>
      <c r="FWK11" s="220"/>
      <c r="FWL11" s="65"/>
      <c r="FWM11" s="65"/>
      <c r="FWV11" s="65"/>
      <c r="FXA11" s="220"/>
      <c r="FXB11" s="65"/>
      <c r="FXC11" s="65"/>
      <c r="FXL11" s="65"/>
      <c r="FXQ11" s="220"/>
      <c r="FXR11" s="65"/>
      <c r="FXS11" s="65"/>
      <c r="FYB11" s="65"/>
      <c r="FYG11" s="220"/>
      <c r="FYH11" s="65"/>
      <c r="FYI11" s="65"/>
      <c r="FYR11" s="65"/>
      <c r="FYW11" s="220"/>
      <c r="FYX11" s="65"/>
      <c r="FYY11" s="65"/>
      <c r="FZH11" s="65"/>
      <c r="FZM11" s="220"/>
      <c r="FZN11" s="65"/>
      <c r="FZO11" s="65"/>
      <c r="FZX11" s="65"/>
      <c r="GAC11" s="220"/>
      <c r="GAD11" s="65"/>
      <c r="GAE11" s="65"/>
      <c r="GAN11" s="65"/>
      <c r="GAS11" s="220"/>
      <c r="GAT11" s="65"/>
      <c r="GAU11" s="65"/>
      <c r="GBD11" s="65"/>
      <c r="GBI11" s="220"/>
      <c r="GBJ11" s="65"/>
      <c r="GBK11" s="65"/>
      <c r="GBT11" s="65"/>
      <c r="GBY11" s="220"/>
      <c r="GBZ11" s="65"/>
      <c r="GCA11" s="65"/>
      <c r="GCJ11" s="65"/>
      <c r="GCO11" s="220"/>
      <c r="GCP11" s="65"/>
      <c r="GCQ11" s="65"/>
      <c r="GCZ11" s="65"/>
      <c r="GDE11" s="220"/>
      <c r="GDF11" s="65"/>
      <c r="GDG11" s="65"/>
      <c r="GDP11" s="65"/>
      <c r="GDU11" s="220"/>
      <c r="GDV11" s="65"/>
      <c r="GDW11" s="65"/>
      <c r="GEF11" s="65"/>
      <c r="GEK11" s="220"/>
      <c r="GEL11" s="65"/>
      <c r="GEM11" s="65"/>
      <c r="GEV11" s="65"/>
      <c r="GFA11" s="220"/>
      <c r="GFB11" s="65"/>
      <c r="GFC11" s="65"/>
      <c r="GFL11" s="65"/>
      <c r="GFQ11" s="220"/>
      <c r="GFR11" s="65"/>
      <c r="GFS11" s="65"/>
      <c r="GGB11" s="65"/>
      <c r="GGG11" s="220"/>
      <c r="GGH11" s="65"/>
      <c r="GGI11" s="65"/>
      <c r="GGR11" s="65"/>
      <c r="GGW11" s="220"/>
      <c r="GGX11" s="65"/>
      <c r="GGY11" s="65"/>
      <c r="GHH11" s="65"/>
      <c r="GHM11" s="220"/>
      <c r="GHN11" s="65"/>
      <c r="GHO11" s="65"/>
      <c r="GHX11" s="65"/>
      <c r="GIC11" s="220"/>
      <c r="GID11" s="65"/>
      <c r="GIE11" s="65"/>
      <c r="GIN11" s="65"/>
      <c r="GIS11" s="220"/>
      <c r="GIT11" s="65"/>
      <c r="GIU11" s="65"/>
      <c r="GJD11" s="65"/>
      <c r="GJI11" s="220"/>
      <c r="GJJ11" s="65"/>
      <c r="GJK11" s="65"/>
      <c r="GJT11" s="65"/>
      <c r="GJY11" s="220"/>
      <c r="GJZ11" s="65"/>
      <c r="GKA11" s="65"/>
      <c r="GKJ11" s="65"/>
      <c r="GKO11" s="220"/>
      <c r="GKP11" s="65"/>
      <c r="GKQ11" s="65"/>
      <c r="GKZ11" s="65"/>
      <c r="GLE11" s="220"/>
      <c r="GLF11" s="65"/>
      <c r="GLG11" s="65"/>
      <c r="GLP11" s="65"/>
      <c r="GLU11" s="220"/>
      <c r="GLV11" s="65"/>
      <c r="GLW11" s="65"/>
      <c r="GMF11" s="65"/>
      <c r="GMK11" s="220"/>
      <c r="GML11" s="65"/>
      <c r="GMM11" s="65"/>
      <c r="GMV11" s="65"/>
      <c r="GNA11" s="220"/>
      <c r="GNB11" s="65"/>
      <c r="GNC11" s="65"/>
      <c r="GNL11" s="65"/>
      <c r="GNQ11" s="220"/>
      <c r="GNR11" s="65"/>
      <c r="GNS11" s="65"/>
      <c r="GOB11" s="65"/>
      <c r="GOG11" s="220"/>
      <c r="GOH11" s="65"/>
      <c r="GOI11" s="65"/>
      <c r="GOR11" s="65"/>
      <c r="GOW11" s="220"/>
      <c r="GOX11" s="65"/>
      <c r="GOY11" s="65"/>
      <c r="GPH11" s="65"/>
      <c r="GPM11" s="220"/>
      <c r="GPN11" s="65"/>
      <c r="GPO11" s="65"/>
      <c r="GPX11" s="65"/>
      <c r="GQC11" s="220"/>
      <c r="GQD11" s="65"/>
      <c r="GQE11" s="65"/>
      <c r="GQN11" s="65"/>
      <c r="GQS11" s="220"/>
      <c r="GQT11" s="65"/>
      <c r="GQU11" s="65"/>
      <c r="GRD11" s="65"/>
      <c r="GRI11" s="220"/>
      <c r="GRJ11" s="65"/>
      <c r="GRK11" s="65"/>
      <c r="GRT11" s="65"/>
      <c r="GRY11" s="220"/>
      <c r="GRZ11" s="65"/>
      <c r="GSA11" s="65"/>
      <c r="GSJ11" s="65"/>
      <c r="GSO11" s="220"/>
      <c r="GSP11" s="65"/>
      <c r="GSQ11" s="65"/>
      <c r="GSZ11" s="65"/>
      <c r="GTE11" s="220"/>
      <c r="GTF11" s="65"/>
      <c r="GTG11" s="65"/>
      <c r="GTP11" s="65"/>
      <c r="GTU11" s="220"/>
      <c r="GTV11" s="65"/>
      <c r="GTW11" s="65"/>
      <c r="GUF11" s="65"/>
      <c r="GUK11" s="220"/>
      <c r="GUL11" s="65"/>
      <c r="GUM11" s="65"/>
      <c r="GUV11" s="65"/>
      <c r="GVA11" s="220"/>
      <c r="GVB11" s="65"/>
      <c r="GVC11" s="65"/>
      <c r="GVL11" s="65"/>
      <c r="GVQ11" s="220"/>
      <c r="GVR11" s="65"/>
      <c r="GVS11" s="65"/>
      <c r="GWB11" s="65"/>
      <c r="GWG11" s="220"/>
      <c r="GWH11" s="65"/>
      <c r="GWI11" s="65"/>
      <c r="GWR11" s="65"/>
      <c r="GWW11" s="220"/>
      <c r="GWX11" s="65"/>
      <c r="GWY11" s="65"/>
      <c r="GXH11" s="65"/>
      <c r="GXM11" s="220"/>
      <c r="GXN11" s="65"/>
      <c r="GXO11" s="65"/>
      <c r="GXX11" s="65"/>
      <c r="GYC11" s="220"/>
      <c r="GYD11" s="65"/>
      <c r="GYE11" s="65"/>
      <c r="GYN11" s="65"/>
      <c r="GYS11" s="220"/>
      <c r="GYT11" s="65"/>
      <c r="GYU11" s="65"/>
      <c r="GZD11" s="65"/>
      <c r="GZI11" s="220"/>
      <c r="GZJ11" s="65"/>
      <c r="GZK11" s="65"/>
      <c r="GZT11" s="65"/>
      <c r="GZY11" s="220"/>
      <c r="GZZ11" s="65"/>
      <c r="HAA11" s="65"/>
      <c r="HAJ11" s="65"/>
      <c r="HAO11" s="220"/>
      <c r="HAP11" s="65"/>
      <c r="HAQ11" s="65"/>
      <c r="HAZ11" s="65"/>
      <c r="HBE11" s="220"/>
      <c r="HBF11" s="65"/>
      <c r="HBG11" s="65"/>
      <c r="HBP11" s="65"/>
      <c r="HBU11" s="220"/>
      <c r="HBV11" s="65"/>
      <c r="HBW11" s="65"/>
      <c r="HCF11" s="65"/>
      <c r="HCK11" s="220"/>
      <c r="HCL11" s="65"/>
      <c r="HCM11" s="65"/>
      <c r="HCV11" s="65"/>
      <c r="HDA11" s="220"/>
      <c r="HDB11" s="65"/>
      <c r="HDC11" s="65"/>
      <c r="HDL11" s="65"/>
      <c r="HDQ11" s="220"/>
      <c r="HDR11" s="65"/>
      <c r="HDS11" s="65"/>
      <c r="HEB11" s="65"/>
      <c r="HEG11" s="220"/>
      <c r="HEH11" s="65"/>
      <c r="HEI11" s="65"/>
      <c r="HER11" s="65"/>
      <c r="HEW11" s="220"/>
      <c r="HEX11" s="65"/>
      <c r="HEY11" s="65"/>
      <c r="HFH11" s="65"/>
      <c r="HFM11" s="220"/>
      <c r="HFN11" s="65"/>
      <c r="HFO11" s="65"/>
      <c r="HFX11" s="65"/>
      <c r="HGC11" s="220"/>
      <c r="HGD11" s="65"/>
      <c r="HGE11" s="65"/>
      <c r="HGN11" s="65"/>
      <c r="HGS11" s="220"/>
      <c r="HGT11" s="65"/>
      <c r="HGU11" s="65"/>
      <c r="HHD11" s="65"/>
      <c r="HHI11" s="220"/>
      <c r="HHJ11" s="65"/>
      <c r="HHK11" s="65"/>
      <c r="HHT11" s="65"/>
      <c r="HHY11" s="220"/>
      <c r="HHZ11" s="65"/>
      <c r="HIA11" s="65"/>
      <c r="HIJ11" s="65"/>
      <c r="HIO11" s="220"/>
      <c r="HIP11" s="65"/>
      <c r="HIQ11" s="65"/>
      <c r="HIZ11" s="65"/>
      <c r="HJE11" s="220"/>
      <c r="HJF11" s="65"/>
      <c r="HJG11" s="65"/>
      <c r="HJP11" s="65"/>
      <c r="HJU11" s="220"/>
      <c r="HJV11" s="65"/>
      <c r="HJW11" s="65"/>
      <c r="HKF11" s="65"/>
      <c r="HKK11" s="220"/>
      <c r="HKL11" s="65"/>
      <c r="HKM11" s="65"/>
      <c r="HKV11" s="65"/>
      <c r="HLA11" s="220"/>
      <c r="HLB11" s="65"/>
      <c r="HLC11" s="65"/>
      <c r="HLL11" s="65"/>
      <c r="HLQ11" s="220"/>
      <c r="HLR11" s="65"/>
      <c r="HLS11" s="65"/>
      <c r="HMB11" s="65"/>
      <c r="HMG11" s="220"/>
      <c r="HMH11" s="65"/>
      <c r="HMI11" s="65"/>
      <c r="HMR11" s="65"/>
      <c r="HMW11" s="220"/>
      <c r="HMX11" s="65"/>
      <c r="HMY11" s="65"/>
      <c r="HNH11" s="65"/>
      <c r="HNM11" s="220"/>
      <c r="HNN11" s="65"/>
      <c r="HNO11" s="65"/>
      <c r="HNX11" s="65"/>
      <c r="HOC11" s="220"/>
      <c r="HOD11" s="65"/>
      <c r="HOE11" s="65"/>
      <c r="HON11" s="65"/>
      <c r="HOS11" s="220"/>
      <c r="HOT11" s="65"/>
      <c r="HOU11" s="65"/>
      <c r="HPD11" s="65"/>
      <c r="HPI11" s="220"/>
      <c r="HPJ11" s="65"/>
      <c r="HPK11" s="65"/>
      <c r="HPT11" s="65"/>
      <c r="HPY11" s="220"/>
      <c r="HPZ11" s="65"/>
      <c r="HQA11" s="65"/>
      <c r="HQJ11" s="65"/>
      <c r="HQO11" s="220"/>
      <c r="HQP11" s="65"/>
      <c r="HQQ11" s="65"/>
      <c r="HQZ11" s="65"/>
      <c r="HRE11" s="220"/>
      <c r="HRF11" s="65"/>
      <c r="HRG11" s="65"/>
      <c r="HRP11" s="65"/>
      <c r="HRU11" s="220"/>
      <c r="HRV11" s="65"/>
      <c r="HRW11" s="65"/>
      <c r="HSF11" s="65"/>
      <c r="HSK11" s="220"/>
      <c r="HSL11" s="65"/>
      <c r="HSM11" s="65"/>
      <c r="HSV11" s="65"/>
      <c r="HTA11" s="220"/>
      <c r="HTB11" s="65"/>
      <c r="HTC11" s="65"/>
      <c r="HTL11" s="65"/>
      <c r="HTQ11" s="220"/>
      <c r="HTR11" s="65"/>
      <c r="HTS11" s="65"/>
      <c r="HUB11" s="65"/>
      <c r="HUG11" s="220"/>
      <c r="HUH11" s="65"/>
      <c r="HUI11" s="65"/>
      <c r="HUR11" s="65"/>
      <c r="HUW11" s="220"/>
      <c r="HUX11" s="65"/>
      <c r="HUY11" s="65"/>
      <c r="HVH11" s="65"/>
      <c r="HVM11" s="220"/>
      <c r="HVN11" s="65"/>
      <c r="HVO11" s="65"/>
      <c r="HVX11" s="65"/>
      <c r="HWC11" s="220"/>
      <c r="HWD11" s="65"/>
      <c r="HWE11" s="65"/>
      <c r="HWN11" s="65"/>
      <c r="HWS11" s="220"/>
      <c r="HWT11" s="65"/>
      <c r="HWU11" s="65"/>
      <c r="HXD11" s="65"/>
      <c r="HXI11" s="220"/>
      <c r="HXJ11" s="65"/>
      <c r="HXK11" s="65"/>
      <c r="HXT11" s="65"/>
      <c r="HXY11" s="220"/>
      <c r="HXZ11" s="65"/>
      <c r="HYA11" s="65"/>
      <c r="HYJ11" s="65"/>
      <c r="HYO11" s="220"/>
      <c r="HYP11" s="65"/>
      <c r="HYQ11" s="65"/>
      <c r="HYZ11" s="65"/>
      <c r="HZE11" s="220"/>
      <c r="HZF11" s="65"/>
      <c r="HZG11" s="65"/>
      <c r="HZP11" s="65"/>
      <c r="HZU11" s="220"/>
      <c r="HZV11" s="65"/>
      <c r="HZW11" s="65"/>
      <c r="IAF11" s="65"/>
      <c r="IAK11" s="220"/>
      <c r="IAL11" s="65"/>
      <c r="IAM11" s="65"/>
      <c r="IAV11" s="65"/>
      <c r="IBA11" s="220"/>
      <c r="IBB11" s="65"/>
      <c r="IBC11" s="65"/>
      <c r="IBL11" s="65"/>
      <c r="IBQ11" s="220"/>
      <c r="IBR11" s="65"/>
      <c r="IBS11" s="65"/>
      <c r="ICB11" s="65"/>
      <c r="ICG11" s="220"/>
      <c r="ICH11" s="65"/>
      <c r="ICI11" s="65"/>
      <c r="ICR11" s="65"/>
      <c r="ICW11" s="220"/>
      <c r="ICX11" s="65"/>
      <c r="ICY11" s="65"/>
      <c r="IDH11" s="65"/>
      <c r="IDM11" s="220"/>
      <c r="IDN11" s="65"/>
      <c r="IDO11" s="65"/>
      <c r="IDX11" s="65"/>
      <c r="IEC11" s="220"/>
      <c r="IED11" s="65"/>
      <c r="IEE11" s="65"/>
      <c r="IEN11" s="65"/>
      <c r="IES11" s="220"/>
      <c r="IET11" s="65"/>
      <c r="IEU11" s="65"/>
      <c r="IFD11" s="65"/>
      <c r="IFI11" s="220"/>
      <c r="IFJ11" s="65"/>
      <c r="IFK11" s="65"/>
      <c r="IFT11" s="65"/>
      <c r="IFY11" s="220"/>
      <c r="IFZ11" s="65"/>
      <c r="IGA11" s="65"/>
      <c r="IGJ11" s="65"/>
      <c r="IGO11" s="220"/>
      <c r="IGP11" s="65"/>
      <c r="IGQ11" s="65"/>
      <c r="IGZ11" s="65"/>
      <c r="IHE11" s="220"/>
      <c r="IHF11" s="65"/>
      <c r="IHG11" s="65"/>
      <c r="IHP11" s="65"/>
      <c r="IHU11" s="220"/>
      <c r="IHV11" s="65"/>
      <c r="IHW11" s="65"/>
      <c r="IIF11" s="65"/>
      <c r="IIK11" s="220"/>
      <c r="IIL11" s="65"/>
      <c r="IIM11" s="65"/>
      <c r="IIV11" s="65"/>
      <c r="IJA11" s="220"/>
      <c r="IJB11" s="65"/>
      <c r="IJC11" s="65"/>
      <c r="IJL11" s="65"/>
      <c r="IJQ11" s="220"/>
      <c r="IJR11" s="65"/>
      <c r="IJS11" s="65"/>
      <c r="IKB11" s="65"/>
      <c r="IKG11" s="220"/>
      <c r="IKH11" s="65"/>
      <c r="IKI11" s="65"/>
      <c r="IKR11" s="65"/>
      <c r="IKW11" s="220"/>
      <c r="IKX11" s="65"/>
      <c r="IKY11" s="65"/>
      <c r="ILH11" s="65"/>
      <c r="ILM11" s="220"/>
      <c r="ILN11" s="65"/>
      <c r="ILO11" s="65"/>
      <c r="ILX11" s="65"/>
      <c r="IMC11" s="220"/>
      <c r="IMD11" s="65"/>
      <c r="IME11" s="65"/>
      <c r="IMN11" s="65"/>
      <c r="IMS11" s="220"/>
      <c r="IMT11" s="65"/>
      <c r="IMU11" s="65"/>
      <c r="IND11" s="65"/>
      <c r="INI11" s="220"/>
      <c r="INJ11" s="65"/>
      <c r="INK11" s="65"/>
      <c r="INT11" s="65"/>
      <c r="INY11" s="220"/>
      <c r="INZ11" s="65"/>
      <c r="IOA11" s="65"/>
      <c r="IOJ11" s="65"/>
      <c r="IOO11" s="220"/>
      <c r="IOP11" s="65"/>
      <c r="IOQ11" s="65"/>
      <c r="IOZ11" s="65"/>
      <c r="IPE11" s="220"/>
      <c r="IPF11" s="65"/>
      <c r="IPG11" s="65"/>
      <c r="IPP11" s="65"/>
      <c r="IPU11" s="220"/>
      <c r="IPV11" s="65"/>
      <c r="IPW11" s="65"/>
      <c r="IQF11" s="65"/>
      <c r="IQK11" s="220"/>
      <c r="IQL11" s="65"/>
      <c r="IQM11" s="65"/>
      <c r="IQV11" s="65"/>
      <c r="IRA11" s="220"/>
      <c r="IRB11" s="65"/>
      <c r="IRC11" s="65"/>
      <c r="IRL11" s="65"/>
      <c r="IRQ11" s="220"/>
      <c r="IRR11" s="65"/>
      <c r="IRS11" s="65"/>
      <c r="ISB11" s="65"/>
      <c r="ISG11" s="220"/>
      <c r="ISH11" s="65"/>
      <c r="ISI11" s="65"/>
      <c r="ISR11" s="65"/>
      <c r="ISW11" s="220"/>
      <c r="ISX11" s="65"/>
      <c r="ISY11" s="65"/>
      <c r="ITH11" s="65"/>
      <c r="ITM11" s="220"/>
      <c r="ITN11" s="65"/>
      <c r="ITO11" s="65"/>
      <c r="ITX11" s="65"/>
      <c r="IUC11" s="220"/>
      <c r="IUD11" s="65"/>
      <c r="IUE11" s="65"/>
      <c r="IUN11" s="65"/>
      <c r="IUS11" s="220"/>
      <c r="IUT11" s="65"/>
      <c r="IUU11" s="65"/>
      <c r="IVD11" s="65"/>
      <c r="IVI11" s="220"/>
      <c r="IVJ11" s="65"/>
      <c r="IVK11" s="65"/>
      <c r="IVT11" s="65"/>
      <c r="IVY11" s="220"/>
      <c r="IVZ11" s="65"/>
      <c r="IWA11" s="65"/>
      <c r="IWJ11" s="65"/>
      <c r="IWO11" s="220"/>
      <c r="IWP11" s="65"/>
      <c r="IWQ11" s="65"/>
      <c r="IWZ11" s="65"/>
      <c r="IXE11" s="220"/>
      <c r="IXF11" s="65"/>
      <c r="IXG11" s="65"/>
      <c r="IXP11" s="65"/>
      <c r="IXU11" s="220"/>
      <c r="IXV11" s="65"/>
      <c r="IXW11" s="65"/>
      <c r="IYF11" s="65"/>
      <c r="IYK11" s="220"/>
      <c r="IYL11" s="65"/>
      <c r="IYM11" s="65"/>
      <c r="IYV11" s="65"/>
      <c r="IZA11" s="220"/>
      <c r="IZB11" s="65"/>
      <c r="IZC11" s="65"/>
      <c r="IZL11" s="65"/>
      <c r="IZQ11" s="220"/>
      <c r="IZR11" s="65"/>
      <c r="IZS11" s="65"/>
      <c r="JAB11" s="65"/>
      <c r="JAG11" s="220"/>
      <c r="JAH11" s="65"/>
      <c r="JAI11" s="65"/>
      <c r="JAR11" s="65"/>
      <c r="JAW11" s="220"/>
      <c r="JAX11" s="65"/>
      <c r="JAY11" s="65"/>
      <c r="JBH11" s="65"/>
      <c r="JBM11" s="220"/>
      <c r="JBN11" s="65"/>
      <c r="JBO11" s="65"/>
      <c r="JBX11" s="65"/>
      <c r="JCC11" s="220"/>
      <c r="JCD11" s="65"/>
      <c r="JCE11" s="65"/>
      <c r="JCN11" s="65"/>
      <c r="JCS11" s="220"/>
      <c r="JCT11" s="65"/>
      <c r="JCU11" s="65"/>
      <c r="JDD11" s="65"/>
      <c r="JDI11" s="220"/>
      <c r="JDJ11" s="65"/>
      <c r="JDK11" s="65"/>
      <c r="JDT11" s="65"/>
      <c r="JDY11" s="220"/>
      <c r="JDZ11" s="65"/>
      <c r="JEA11" s="65"/>
      <c r="JEJ11" s="65"/>
      <c r="JEO11" s="220"/>
      <c r="JEP11" s="65"/>
      <c r="JEQ11" s="65"/>
      <c r="JEZ11" s="65"/>
      <c r="JFE11" s="220"/>
      <c r="JFF11" s="65"/>
      <c r="JFG11" s="65"/>
      <c r="JFP11" s="65"/>
      <c r="JFU11" s="220"/>
      <c r="JFV11" s="65"/>
      <c r="JFW11" s="65"/>
      <c r="JGF11" s="65"/>
      <c r="JGK11" s="220"/>
      <c r="JGL11" s="65"/>
      <c r="JGM11" s="65"/>
      <c r="JGV11" s="65"/>
      <c r="JHA11" s="220"/>
      <c r="JHB11" s="65"/>
      <c r="JHC11" s="65"/>
      <c r="JHL11" s="65"/>
      <c r="JHQ11" s="220"/>
      <c r="JHR11" s="65"/>
      <c r="JHS11" s="65"/>
      <c r="JIB11" s="65"/>
      <c r="JIG11" s="220"/>
      <c r="JIH11" s="65"/>
      <c r="JII11" s="65"/>
      <c r="JIR11" s="65"/>
      <c r="JIW11" s="220"/>
      <c r="JIX11" s="65"/>
      <c r="JIY11" s="65"/>
      <c r="JJH11" s="65"/>
      <c r="JJM11" s="220"/>
      <c r="JJN11" s="65"/>
      <c r="JJO11" s="65"/>
      <c r="JJX11" s="65"/>
      <c r="JKC11" s="220"/>
      <c r="JKD11" s="65"/>
      <c r="JKE11" s="65"/>
      <c r="JKN11" s="65"/>
      <c r="JKS11" s="220"/>
      <c r="JKT11" s="65"/>
      <c r="JKU11" s="65"/>
      <c r="JLD11" s="65"/>
      <c r="JLI11" s="220"/>
      <c r="JLJ11" s="65"/>
      <c r="JLK11" s="65"/>
      <c r="JLT11" s="65"/>
      <c r="JLY11" s="220"/>
      <c r="JLZ11" s="65"/>
      <c r="JMA11" s="65"/>
      <c r="JMJ11" s="65"/>
      <c r="JMO11" s="220"/>
      <c r="JMP11" s="65"/>
      <c r="JMQ11" s="65"/>
      <c r="JMZ11" s="65"/>
      <c r="JNE11" s="220"/>
      <c r="JNF11" s="65"/>
      <c r="JNG11" s="65"/>
      <c r="JNP11" s="65"/>
      <c r="JNU11" s="220"/>
      <c r="JNV11" s="65"/>
      <c r="JNW11" s="65"/>
      <c r="JOF11" s="65"/>
      <c r="JOK11" s="220"/>
      <c r="JOL11" s="65"/>
      <c r="JOM11" s="65"/>
      <c r="JOV11" s="65"/>
      <c r="JPA11" s="220"/>
      <c r="JPB11" s="65"/>
      <c r="JPC11" s="65"/>
      <c r="JPL11" s="65"/>
      <c r="JPQ11" s="220"/>
      <c r="JPR11" s="65"/>
      <c r="JPS11" s="65"/>
      <c r="JQB11" s="65"/>
      <c r="JQG11" s="220"/>
      <c r="JQH11" s="65"/>
      <c r="JQI11" s="65"/>
      <c r="JQR11" s="65"/>
      <c r="JQW11" s="220"/>
      <c r="JQX11" s="65"/>
      <c r="JQY11" s="65"/>
      <c r="JRH11" s="65"/>
      <c r="JRM11" s="220"/>
      <c r="JRN11" s="65"/>
      <c r="JRO11" s="65"/>
      <c r="JRX11" s="65"/>
      <c r="JSC11" s="220"/>
      <c r="JSD11" s="65"/>
      <c r="JSE11" s="65"/>
      <c r="JSN11" s="65"/>
      <c r="JSS11" s="220"/>
      <c r="JST11" s="65"/>
      <c r="JSU11" s="65"/>
      <c r="JTD11" s="65"/>
      <c r="JTI11" s="220"/>
      <c r="JTJ11" s="65"/>
      <c r="JTK11" s="65"/>
      <c r="JTT11" s="65"/>
      <c r="JTY11" s="220"/>
      <c r="JTZ11" s="65"/>
      <c r="JUA11" s="65"/>
      <c r="JUJ11" s="65"/>
      <c r="JUO11" s="220"/>
      <c r="JUP11" s="65"/>
      <c r="JUQ11" s="65"/>
      <c r="JUZ11" s="65"/>
      <c r="JVE11" s="220"/>
      <c r="JVF11" s="65"/>
      <c r="JVG11" s="65"/>
      <c r="JVP11" s="65"/>
      <c r="JVU11" s="220"/>
      <c r="JVV11" s="65"/>
      <c r="JVW11" s="65"/>
      <c r="JWF11" s="65"/>
      <c r="JWK11" s="220"/>
      <c r="JWL11" s="65"/>
      <c r="JWM11" s="65"/>
      <c r="JWV11" s="65"/>
      <c r="JXA11" s="220"/>
      <c r="JXB11" s="65"/>
      <c r="JXC11" s="65"/>
      <c r="JXL11" s="65"/>
      <c r="JXQ11" s="220"/>
      <c r="JXR11" s="65"/>
      <c r="JXS11" s="65"/>
      <c r="JYB11" s="65"/>
      <c r="JYG11" s="220"/>
      <c r="JYH11" s="65"/>
      <c r="JYI11" s="65"/>
      <c r="JYR11" s="65"/>
      <c r="JYW11" s="220"/>
      <c r="JYX11" s="65"/>
      <c r="JYY11" s="65"/>
      <c r="JZH11" s="65"/>
      <c r="JZM11" s="220"/>
      <c r="JZN11" s="65"/>
      <c r="JZO11" s="65"/>
      <c r="JZX11" s="65"/>
      <c r="KAC11" s="220"/>
      <c r="KAD11" s="65"/>
      <c r="KAE11" s="65"/>
      <c r="KAN11" s="65"/>
      <c r="KAS11" s="220"/>
      <c r="KAT11" s="65"/>
      <c r="KAU11" s="65"/>
      <c r="KBD11" s="65"/>
      <c r="KBI11" s="220"/>
      <c r="KBJ11" s="65"/>
      <c r="KBK11" s="65"/>
      <c r="KBT11" s="65"/>
      <c r="KBY11" s="220"/>
      <c r="KBZ11" s="65"/>
      <c r="KCA11" s="65"/>
      <c r="KCJ11" s="65"/>
      <c r="KCO11" s="220"/>
      <c r="KCP11" s="65"/>
      <c r="KCQ11" s="65"/>
      <c r="KCZ11" s="65"/>
      <c r="KDE11" s="220"/>
      <c r="KDF11" s="65"/>
      <c r="KDG11" s="65"/>
      <c r="KDP11" s="65"/>
      <c r="KDU11" s="220"/>
      <c r="KDV11" s="65"/>
      <c r="KDW11" s="65"/>
      <c r="KEF11" s="65"/>
      <c r="KEK11" s="220"/>
      <c r="KEL11" s="65"/>
      <c r="KEM11" s="65"/>
      <c r="KEV11" s="65"/>
      <c r="KFA11" s="220"/>
      <c r="KFB11" s="65"/>
      <c r="KFC11" s="65"/>
      <c r="KFL11" s="65"/>
      <c r="KFQ11" s="220"/>
      <c r="KFR11" s="65"/>
      <c r="KFS11" s="65"/>
      <c r="KGB11" s="65"/>
      <c r="KGG11" s="220"/>
      <c r="KGH11" s="65"/>
      <c r="KGI11" s="65"/>
      <c r="KGR11" s="65"/>
      <c r="KGW11" s="220"/>
      <c r="KGX11" s="65"/>
      <c r="KGY11" s="65"/>
      <c r="KHH11" s="65"/>
      <c r="KHM11" s="220"/>
      <c r="KHN11" s="65"/>
      <c r="KHO11" s="65"/>
      <c r="KHX11" s="65"/>
      <c r="KIC11" s="220"/>
      <c r="KID11" s="65"/>
      <c r="KIE11" s="65"/>
      <c r="KIN11" s="65"/>
      <c r="KIS11" s="220"/>
      <c r="KIT11" s="65"/>
      <c r="KIU11" s="65"/>
      <c r="KJD11" s="65"/>
      <c r="KJI11" s="220"/>
      <c r="KJJ11" s="65"/>
      <c r="KJK11" s="65"/>
      <c r="KJT11" s="65"/>
      <c r="KJY11" s="220"/>
      <c r="KJZ11" s="65"/>
      <c r="KKA11" s="65"/>
      <c r="KKJ11" s="65"/>
      <c r="KKO11" s="220"/>
      <c r="KKP11" s="65"/>
      <c r="KKQ11" s="65"/>
      <c r="KKZ11" s="65"/>
      <c r="KLE11" s="220"/>
      <c r="KLF11" s="65"/>
      <c r="KLG11" s="65"/>
      <c r="KLP11" s="65"/>
      <c r="KLU11" s="220"/>
      <c r="KLV11" s="65"/>
      <c r="KLW11" s="65"/>
      <c r="KMF11" s="65"/>
      <c r="KMK11" s="220"/>
      <c r="KML11" s="65"/>
      <c r="KMM11" s="65"/>
      <c r="KMV11" s="65"/>
      <c r="KNA11" s="220"/>
      <c r="KNB11" s="65"/>
      <c r="KNC11" s="65"/>
      <c r="KNL11" s="65"/>
      <c r="KNQ11" s="220"/>
      <c r="KNR11" s="65"/>
      <c r="KNS11" s="65"/>
      <c r="KOB11" s="65"/>
      <c r="KOG11" s="220"/>
      <c r="KOH11" s="65"/>
      <c r="KOI11" s="65"/>
      <c r="KOR11" s="65"/>
      <c r="KOW11" s="220"/>
      <c r="KOX11" s="65"/>
      <c r="KOY11" s="65"/>
      <c r="KPH11" s="65"/>
      <c r="KPM11" s="220"/>
      <c r="KPN11" s="65"/>
      <c r="KPO11" s="65"/>
      <c r="KPX11" s="65"/>
      <c r="KQC11" s="220"/>
      <c r="KQD11" s="65"/>
      <c r="KQE11" s="65"/>
      <c r="KQN11" s="65"/>
      <c r="KQS11" s="220"/>
      <c r="KQT11" s="65"/>
      <c r="KQU11" s="65"/>
      <c r="KRD11" s="65"/>
      <c r="KRI11" s="220"/>
      <c r="KRJ11" s="65"/>
      <c r="KRK11" s="65"/>
      <c r="KRT11" s="65"/>
      <c r="KRY11" s="220"/>
      <c r="KRZ11" s="65"/>
      <c r="KSA11" s="65"/>
      <c r="KSJ11" s="65"/>
      <c r="KSO11" s="220"/>
      <c r="KSP11" s="65"/>
      <c r="KSQ11" s="65"/>
      <c r="KSZ11" s="65"/>
      <c r="KTE11" s="220"/>
      <c r="KTF11" s="65"/>
      <c r="KTG11" s="65"/>
      <c r="KTP11" s="65"/>
      <c r="KTU11" s="220"/>
      <c r="KTV11" s="65"/>
      <c r="KTW11" s="65"/>
      <c r="KUF11" s="65"/>
      <c r="KUK11" s="220"/>
      <c r="KUL11" s="65"/>
      <c r="KUM11" s="65"/>
      <c r="KUV11" s="65"/>
      <c r="KVA11" s="220"/>
      <c r="KVB11" s="65"/>
      <c r="KVC11" s="65"/>
      <c r="KVL11" s="65"/>
      <c r="KVQ11" s="220"/>
      <c r="KVR11" s="65"/>
      <c r="KVS11" s="65"/>
      <c r="KWB11" s="65"/>
      <c r="KWG11" s="220"/>
      <c r="KWH11" s="65"/>
      <c r="KWI11" s="65"/>
      <c r="KWR11" s="65"/>
      <c r="KWW11" s="220"/>
      <c r="KWX11" s="65"/>
      <c r="KWY11" s="65"/>
      <c r="KXH11" s="65"/>
      <c r="KXM11" s="220"/>
      <c r="KXN11" s="65"/>
      <c r="KXO11" s="65"/>
      <c r="KXX11" s="65"/>
      <c r="KYC11" s="220"/>
      <c r="KYD11" s="65"/>
      <c r="KYE11" s="65"/>
      <c r="KYN11" s="65"/>
      <c r="KYS11" s="220"/>
      <c r="KYT11" s="65"/>
      <c r="KYU11" s="65"/>
      <c r="KZD11" s="65"/>
      <c r="KZI11" s="220"/>
      <c r="KZJ11" s="65"/>
      <c r="KZK11" s="65"/>
      <c r="KZT11" s="65"/>
      <c r="KZY11" s="220"/>
      <c r="KZZ11" s="65"/>
      <c r="LAA11" s="65"/>
      <c r="LAJ11" s="65"/>
      <c r="LAO11" s="220"/>
      <c r="LAP11" s="65"/>
      <c r="LAQ11" s="65"/>
      <c r="LAZ11" s="65"/>
      <c r="LBE11" s="220"/>
      <c r="LBF11" s="65"/>
      <c r="LBG11" s="65"/>
      <c r="LBP11" s="65"/>
      <c r="LBU11" s="220"/>
      <c r="LBV11" s="65"/>
      <c r="LBW11" s="65"/>
      <c r="LCF11" s="65"/>
      <c r="LCK11" s="220"/>
      <c r="LCL11" s="65"/>
      <c r="LCM11" s="65"/>
      <c r="LCV11" s="65"/>
      <c r="LDA11" s="220"/>
      <c r="LDB11" s="65"/>
      <c r="LDC11" s="65"/>
      <c r="LDL11" s="65"/>
      <c r="LDQ11" s="220"/>
      <c r="LDR11" s="65"/>
      <c r="LDS11" s="65"/>
      <c r="LEB11" s="65"/>
      <c r="LEG11" s="220"/>
      <c r="LEH11" s="65"/>
      <c r="LEI11" s="65"/>
      <c r="LER11" s="65"/>
      <c r="LEW11" s="220"/>
      <c r="LEX11" s="65"/>
      <c r="LEY11" s="65"/>
      <c r="LFH11" s="65"/>
      <c r="LFM11" s="220"/>
      <c r="LFN11" s="65"/>
      <c r="LFO11" s="65"/>
      <c r="LFX11" s="65"/>
      <c r="LGC11" s="220"/>
      <c r="LGD11" s="65"/>
      <c r="LGE11" s="65"/>
      <c r="LGN11" s="65"/>
      <c r="LGS11" s="220"/>
      <c r="LGT11" s="65"/>
      <c r="LGU11" s="65"/>
      <c r="LHD11" s="65"/>
      <c r="LHI11" s="220"/>
      <c r="LHJ11" s="65"/>
      <c r="LHK11" s="65"/>
      <c r="LHT11" s="65"/>
      <c r="LHY11" s="220"/>
      <c r="LHZ11" s="65"/>
      <c r="LIA11" s="65"/>
      <c r="LIJ11" s="65"/>
      <c r="LIO11" s="220"/>
      <c r="LIP11" s="65"/>
      <c r="LIQ11" s="65"/>
      <c r="LIZ11" s="65"/>
      <c r="LJE11" s="220"/>
      <c r="LJF11" s="65"/>
      <c r="LJG11" s="65"/>
      <c r="LJP11" s="65"/>
      <c r="LJU11" s="220"/>
      <c r="LJV11" s="65"/>
      <c r="LJW11" s="65"/>
      <c r="LKF11" s="65"/>
      <c r="LKK11" s="220"/>
      <c r="LKL11" s="65"/>
      <c r="LKM11" s="65"/>
      <c r="LKV11" s="65"/>
      <c r="LLA11" s="220"/>
      <c r="LLB11" s="65"/>
      <c r="LLC11" s="65"/>
      <c r="LLL11" s="65"/>
      <c r="LLQ11" s="220"/>
      <c r="LLR11" s="65"/>
      <c r="LLS11" s="65"/>
      <c r="LMB11" s="65"/>
      <c r="LMG11" s="220"/>
      <c r="LMH11" s="65"/>
      <c r="LMI11" s="65"/>
      <c r="LMR11" s="65"/>
      <c r="LMW11" s="220"/>
      <c r="LMX11" s="65"/>
      <c r="LMY11" s="65"/>
      <c r="LNH11" s="65"/>
      <c r="LNM11" s="220"/>
      <c r="LNN11" s="65"/>
      <c r="LNO11" s="65"/>
      <c r="LNX11" s="65"/>
      <c r="LOC11" s="220"/>
      <c r="LOD11" s="65"/>
      <c r="LOE11" s="65"/>
      <c r="LON11" s="65"/>
      <c r="LOS11" s="220"/>
      <c r="LOT11" s="65"/>
      <c r="LOU11" s="65"/>
      <c r="LPD11" s="65"/>
      <c r="LPI11" s="220"/>
      <c r="LPJ11" s="65"/>
      <c r="LPK11" s="65"/>
      <c r="LPT11" s="65"/>
      <c r="LPY11" s="220"/>
      <c r="LPZ11" s="65"/>
      <c r="LQA11" s="65"/>
      <c r="LQJ11" s="65"/>
      <c r="LQO11" s="220"/>
      <c r="LQP11" s="65"/>
      <c r="LQQ11" s="65"/>
      <c r="LQZ11" s="65"/>
      <c r="LRE11" s="220"/>
      <c r="LRF11" s="65"/>
      <c r="LRG11" s="65"/>
      <c r="LRP11" s="65"/>
      <c r="LRU11" s="220"/>
      <c r="LRV11" s="65"/>
      <c r="LRW11" s="65"/>
      <c r="LSF11" s="65"/>
      <c r="LSK11" s="220"/>
      <c r="LSL11" s="65"/>
      <c r="LSM11" s="65"/>
      <c r="LSV11" s="65"/>
      <c r="LTA11" s="220"/>
      <c r="LTB11" s="65"/>
      <c r="LTC11" s="65"/>
      <c r="LTL11" s="65"/>
      <c r="LTQ11" s="220"/>
      <c r="LTR11" s="65"/>
      <c r="LTS11" s="65"/>
      <c r="LUB11" s="65"/>
      <c r="LUG11" s="220"/>
      <c r="LUH11" s="65"/>
      <c r="LUI11" s="65"/>
      <c r="LUR11" s="65"/>
      <c r="LUW11" s="220"/>
      <c r="LUX11" s="65"/>
      <c r="LUY11" s="65"/>
      <c r="LVH11" s="65"/>
      <c r="LVM11" s="220"/>
      <c r="LVN11" s="65"/>
      <c r="LVO11" s="65"/>
      <c r="LVX11" s="65"/>
      <c r="LWC11" s="220"/>
      <c r="LWD11" s="65"/>
      <c r="LWE11" s="65"/>
      <c r="LWN11" s="65"/>
      <c r="LWS11" s="220"/>
      <c r="LWT11" s="65"/>
      <c r="LWU11" s="65"/>
      <c r="LXD11" s="65"/>
      <c r="LXI11" s="220"/>
      <c r="LXJ11" s="65"/>
      <c r="LXK11" s="65"/>
      <c r="LXT11" s="65"/>
      <c r="LXY11" s="220"/>
      <c r="LXZ11" s="65"/>
      <c r="LYA11" s="65"/>
      <c r="LYJ11" s="65"/>
      <c r="LYO11" s="220"/>
      <c r="LYP11" s="65"/>
      <c r="LYQ11" s="65"/>
      <c r="LYZ11" s="65"/>
      <c r="LZE11" s="220"/>
      <c r="LZF11" s="65"/>
      <c r="LZG11" s="65"/>
      <c r="LZP11" s="65"/>
      <c r="LZU11" s="220"/>
      <c r="LZV11" s="65"/>
      <c r="LZW11" s="65"/>
      <c r="MAF11" s="65"/>
      <c r="MAK11" s="220"/>
      <c r="MAL11" s="65"/>
      <c r="MAM11" s="65"/>
      <c r="MAV11" s="65"/>
      <c r="MBA11" s="220"/>
      <c r="MBB11" s="65"/>
      <c r="MBC11" s="65"/>
      <c r="MBL11" s="65"/>
      <c r="MBQ11" s="220"/>
      <c r="MBR11" s="65"/>
      <c r="MBS11" s="65"/>
      <c r="MCB11" s="65"/>
      <c r="MCG11" s="220"/>
      <c r="MCH11" s="65"/>
      <c r="MCI11" s="65"/>
      <c r="MCR11" s="65"/>
      <c r="MCW11" s="220"/>
      <c r="MCX11" s="65"/>
      <c r="MCY11" s="65"/>
      <c r="MDH11" s="65"/>
      <c r="MDM11" s="220"/>
      <c r="MDN11" s="65"/>
      <c r="MDO11" s="65"/>
      <c r="MDX11" s="65"/>
      <c r="MEC11" s="220"/>
      <c r="MED11" s="65"/>
      <c r="MEE11" s="65"/>
      <c r="MEN11" s="65"/>
      <c r="MES11" s="220"/>
      <c r="MET11" s="65"/>
      <c r="MEU11" s="65"/>
      <c r="MFD11" s="65"/>
      <c r="MFI11" s="220"/>
      <c r="MFJ11" s="65"/>
      <c r="MFK11" s="65"/>
      <c r="MFT11" s="65"/>
      <c r="MFY11" s="220"/>
      <c r="MFZ11" s="65"/>
      <c r="MGA11" s="65"/>
      <c r="MGJ11" s="65"/>
      <c r="MGO11" s="220"/>
      <c r="MGP11" s="65"/>
      <c r="MGQ11" s="65"/>
      <c r="MGZ11" s="65"/>
      <c r="MHE11" s="220"/>
      <c r="MHF11" s="65"/>
      <c r="MHG11" s="65"/>
      <c r="MHP11" s="65"/>
      <c r="MHU11" s="220"/>
      <c r="MHV11" s="65"/>
      <c r="MHW11" s="65"/>
      <c r="MIF11" s="65"/>
      <c r="MIK11" s="220"/>
      <c r="MIL11" s="65"/>
      <c r="MIM11" s="65"/>
      <c r="MIV11" s="65"/>
      <c r="MJA11" s="220"/>
      <c r="MJB11" s="65"/>
      <c r="MJC11" s="65"/>
      <c r="MJL11" s="65"/>
      <c r="MJQ11" s="220"/>
      <c r="MJR11" s="65"/>
      <c r="MJS11" s="65"/>
      <c r="MKB11" s="65"/>
      <c r="MKG11" s="220"/>
      <c r="MKH11" s="65"/>
      <c r="MKI11" s="65"/>
      <c r="MKR11" s="65"/>
      <c r="MKW11" s="220"/>
      <c r="MKX11" s="65"/>
      <c r="MKY11" s="65"/>
      <c r="MLH11" s="65"/>
      <c r="MLM11" s="220"/>
      <c r="MLN11" s="65"/>
      <c r="MLO11" s="65"/>
      <c r="MLX11" s="65"/>
      <c r="MMC11" s="220"/>
      <c r="MMD11" s="65"/>
      <c r="MME11" s="65"/>
      <c r="MMN11" s="65"/>
      <c r="MMS11" s="220"/>
      <c r="MMT11" s="65"/>
      <c r="MMU11" s="65"/>
      <c r="MND11" s="65"/>
      <c r="MNI11" s="220"/>
      <c r="MNJ11" s="65"/>
      <c r="MNK11" s="65"/>
      <c r="MNT11" s="65"/>
      <c r="MNY11" s="220"/>
      <c r="MNZ11" s="65"/>
      <c r="MOA11" s="65"/>
      <c r="MOJ11" s="65"/>
      <c r="MOO11" s="220"/>
      <c r="MOP11" s="65"/>
      <c r="MOQ11" s="65"/>
      <c r="MOZ11" s="65"/>
      <c r="MPE11" s="220"/>
      <c r="MPF11" s="65"/>
      <c r="MPG11" s="65"/>
      <c r="MPP11" s="65"/>
      <c r="MPU11" s="220"/>
      <c r="MPV11" s="65"/>
      <c r="MPW11" s="65"/>
      <c r="MQF11" s="65"/>
      <c r="MQK11" s="220"/>
      <c r="MQL11" s="65"/>
      <c r="MQM11" s="65"/>
      <c r="MQV11" s="65"/>
      <c r="MRA11" s="220"/>
      <c r="MRB11" s="65"/>
      <c r="MRC11" s="65"/>
      <c r="MRL11" s="65"/>
      <c r="MRQ11" s="220"/>
      <c r="MRR11" s="65"/>
      <c r="MRS11" s="65"/>
      <c r="MSB11" s="65"/>
      <c r="MSG11" s="220"/>
      <c r="MSH11" s="65"/>
      <c r="MSI11" s="65"/>
      <c r="MSR11" s="65"/>
      <c r="MSW11" s="220"/>
      <c r="MSX11" s="65"/>
      <c r="MSY11" s="65"/>
      <c r="MTH11" s="65"/>
      <c r="MTM11" s="220"/>
      <c r="MTN11" s="65"/>
      <c r="MTO11" s="65"/>
      <c r="MTX11" s="65"/>
      <c r="MUC11" s="220"/>
      <c r="MUD11" s="65"/>
      <c r="MUE11" s="65"/>
      <c r="MUN11" s="65"/>
      <c r="MUS11" s="220"/>
      <c r="MUT11" s="65"/>
      <c r="MUU11" s="65"/>
      <c r="MVD11" s="65"/>
      <c r="MVI11" s="220"/>
      <c r="MVJ11" s="65"/>
      <c r="MVK11" s="65"/>
      <c r="MVT11" s="65"/>
      <c r="MVY11" s="220"/>
      <c r="MVZ11" s="65"/>
      <c r="MWA11" s="65"/>
      <c r="MWJ11" s="65"/>
      <c r="MWO11" s="220"/>
      <c r="MWP11" s="65"/>
      <c r="MWQ11" s="65"/>
      <c r="MWZ11" s="65"/>
      <c r="MXE11" s="220"/>
      <c r="MXF11" s="65"/>
      <c r="MXG11" s="65"/>
      <c r="MXP11" s="65"/>
      <c r="MXU11" s="220"/>
      <c r="MXV11" s="65"/>
      <c r="MXW11" s="65"/>
      <c r="MYF11" s="65"/>
      <c r="MYK11" s="220"/>
      <c r="MYL11" s="65"/>
      <c r="MYM11" s="65"/>
      <c r="MYV11" s="65"/>
      <c r="MZA11" s="220"/>
      <c r="MZB11" s="65"/>
      <c r="MZC11" s="65"/>
      <c r="MZL11" s="65"/>
      <c r="MZQ11" s="220"/>
      <c r="MZR11" s="65"/>
      <c r="MZS11" s="65"/>
      <c r="NAB11" s="65"/>
      <c r="NAG11" s="220"/>
      <c r="NAH11" s="65"/>
      <c r="NAI11" s="65"/>
      <c r="NAR11" s="65"/>
      <c r="NAW11" s="220"/>
      <c r="NAX11" s="65"/>
      <c r="NAY11" s="65"/>
      <c r="NBH11" s="65"/>
      <c r="NBM11" s="220"/>
      <c r="NBN11" s="65"/>
      <c r="NBO11" s="65"/>
      <c r="NBX11" s="65"/>
      <c r="NCC11" s="220"/>
      <c r="NCD11" s="65"/>
      <c r="NCE11" s="65"/>
      <c r="NCN11" s="65"/>
      <c r="NCS11" s="220"/>
      <c r="NCT11" s="65"/>
      <c r="NCU11" s="65"/>
      <c r="NDD11" s="65"/>
      <c r="NDI11" s="220"/>
      <c r="NDJ11" s="65"/>
      <c r="NDK11" s="65"/>
      <c r="NDT11" s="65"/>
      <c r="NDY11" s="220"/>
      <c r="NDZ11" s="65"/>
      <c r="NEA11" s="65"/>
      <c r="NEJ11" s="65"/>
      <c r="NEO11" s="220"/>
      <c r="NEP11" s="65"/>
      <c r="NEQ11" s="65"/>
      <c r="NEZ11" s="65"/>
      <c r="NFE11" s="220"/>
      <c r="NFF11" s="65"/>
      <c r="NFG11" s="65"/>
      <c r="NFP11" s="65"/>
      <c r="NFU11" s="220"/>
      <c r="NFV11" s="65"/>
      <c r="NFW11" s="65"/>
      <c r="NGF11" s="65"/>
      <c r="NGK11" s="220"/>
      <c r="NGL11" s="65"/>
      <c r="NGM11" s="65"/>
      <c r="NGV11" s="65"/>
      <c r="NHA11" s="220"/>
      <c r="NHB11" s="65"/>
      <c r="NHC11" s="65"/>
      <c r="NHL11" s="65"/>
      <c r="NHQ11" s="220"/>
      <c r="NHR11" s="65"/>
      <c r="NHS11" s="65"/>
      <c r="NIB11" s="65"/>
      <c r="NIG11" s="220"/>
      <c r="NIH11" s="65"/>
      <c r="NII11" s="65"/>
      <c r="NIR11" s="65"/>
      <c r="NIW11" s="220"/>
      <c r="NIX11" s="65"/>
      <c r="NIY11" s="65"/>
      <c r="NJH11" s="65"/>
      <c r="NJM11" s="220"/>
      <c r="NJN11" s="65"/>
      <c r="NJO11" s="65"/>
      <c r="NJX11" s="65"/>
      <c r="NKC11" s="220"/>
      <c r="NKD11" s="65"/>
      <c r="NKE11" s="65"/>
      <c r="NKN11" s="65"/>
      <c r="NKS11" s="220"/>
      <c r="NKT11" s="65"/>
      <c r="NKU11" s="65"/>
      <c r="NLD11" s="65"/>
      <c r="NLI11" s="220"/>
      <c r="NLJ11" s="65"/>
      <c r="NLK11" s="65"/>
      <c r="NLT11" s="65"/>
      <c r="NLY11" s="220"/>
      <c r="NLZ11" s="65"/>
      <c r="NMA11" s="65"/>
      <c r="NMJ11" s="65"/>
      <c r="NMO11" s="220"/>
      <c r="NMP11" s="65"/>
      <c r="NMQ11" s="65"/>
      <c r="NMZ11" s="65"/>
      <c r="NNE11" s="220"/>
      <c r="NNF11" s="65"/>
      <c r="NNG11" s="65"/>
      <c r="NNP11" s="65"/>
      <c r="NNU11" s="220"/>
      <c r="NNV11" s="65"/>
      <c r="NNW11" s="65"/>
      <c r="NOF11" s="65"/>
      <c r="NOK11" s="220"/>
      <c r="NOL11" s="65"/>
      <c r="NOM11" s="65"/>
      <c r="NOV11" s="65"/>
      <c r="NPA11" s="220"/>
      <c r="NPB11" s="65"/>
      <c r="NPC11" s="65"/>
      <c r="NPL11" s="65"/>
      <c r="NPQ11" s="220"/>
      <c r="NPR11" s="65"/>
      <c r="NPS11" s="65"/>
      <c r="NQB11" s="65"/>
      <c r="NQG11" s="220"/>
      <c r="NQH11" s="65"/>
      <c r="NQI11" s="65"/>
      <c r="NQR11" s="65"/>
      <c r="NQW11" s="220"/>
      <c r="NQX11" s="65"/>
      <c r="NQY11" s="65"/>
      <c r="NRH11" s="65"/>
      <c r="NRM11" s="220"/>
      <c r="NRN11" s="65"/>
      <c r="NRO11" s="65"/>
      <c r="NRX11" s="65"/>
      <c r="NSC11" s="220"/>
      <c r="NSD11" s="65"/>
      <c r="NSE11" s="65"/>
      <c r="NSN11" s="65"/>
      <c r="NSS11" s="220"/>
      <c r="NST11" s="65"/>
      <c r="NSU11" s="65"/>
      <c r="NTD11" s="65"/>
      <c r="NTI11" s="220"/>
      <c r="NTJ11" s="65"/>
      <c r="NTK11" s="65"/>
      <c r="NTT11" s="65"/>
      <c r="NTY11" s="220"/>
      <c r="NTZ11" s="65"/>
      <c r="NUA11" s="65"/>
      <c r="NUJ11" s="65"/>
      <c r="NUO11" s="220"/>
      <c r="NUP11" s="65"/>
      <c r="NUQ11" s="65"/>
      <c r="NUZ11" s="65"/>
      <c r="NVE11" s="220"/>
      <c r="NVF11" s="65"/>
      <c r="NVG11" s="65"/>
      <c r="NVP11" s="65"/>
      <c r="NVU11" s="220"/>
      <c r="NVV11" s="65"/>
      <c r="NVW11" s="65"/>
      <c r="NWF11" s="65"/>
      <c r="NWK11" s="220"/>
      <c r="NWL11" s="65"/>
      <c r="NWM11" s="65"/>
      <c r="NWV11" s="65"/>
      <c r="NXA11" s="220"/>
      <c r="NXB11" s="65"/>
      <c r="NXC11" s="65"/>
      <c r="NXL11" s="65"/>
      <c r="NXQ11" s="220"/>
      <c r="NXR11" s="65"/>
      <c r="NXS11" s="65"/>
      <c r="NYB11" s="65"/>
      <c r="NYG11" s="220"/>
      <c r="NYH11" s="65"/>
      <c r="NYI11" s="65"/>
      <c r="NYR11" s="65"/>
      <c r="NYW11" s="220"/>
      <c r="NYX11" s="65"/>
      <c r="NYY11" s="65"/>
      <c r="NZH11" s="65"/>
      <c r="NZM11" s="220"/>
      <c r="NZN11" s="65"/>
      <c r="NZO11" s="65"/>
      <c r="NZX11" s="65"/>
      <c r="OAC11" s="220"/>
      <c r="OAD11" s="65"/>
      <c r="OAE11" s="65"/>
      <c r="OAN11" s="65"/>
      <c r="OAS11" s="220"/>
      <c r="OAT11" s="65"/>
      <c r="OAU11" s="65"/>
      <c r="OBD11" s="65"/>
      <c r="OBI11" s="220"/>
      <c r="OBJ11" s="65"/>
      <c r="OBK11" s="65"/>
      <c r="OBT11" s="65"/>
      <c r="OBY11" s="220"/>
      <c r="OBZ11" s="65"/>
      <c r="OCA11" s="65"/>
      <c r="OCJ11" s="65"/>
      <c r="OCO11" s="220"/>
      <c r="OCP11" s="65"/>
      <c r="OCQ11" s="65"/>
      <c r="OCZ11" s="65"/>
      <c r="ODE11" s="220"/>
      <c r="ODF11" s="65"/>
      <c r="ODG11" s="65"/>
      <c r="ODP11" s="65"/>
      <c r="ODU11" s="220"/>
      <c r="ODV11" s="65"/>
      <c r="ODW11" s="65"/>
      <c r="OEF11" s="65"/>
      <c r="OEK11" s="220"/>
      <c r="OEL11" s="65"/>
      <c r="OEM11" s="65"/>
      <c r="OEV11" s="65"/>
      <c r="OFA11" s="220"/>
      <c r="OFB11" s="65"/>
      <c r="OFC11" s="65"/>
      <c r="OFL11" s="65"/>
      <c r="OFQ11" s="220"/>
      <c r="OFR11" s="65"/>
      <c r="OFS11" s="65"/>
      <c r="OGB11" s="65"/>
      <c r="OGG11" s="220"/>
      <c r="OGH11" s="65"/>
      <c r="OGI11" s="65"/>
      <c r="OGR11" s="65"/>
      <c r="OGW11" s="220"/>
      <c r="OGX11" s="65"/>
      <c r="OGY11" s="65"/>
      <c r="OHH11" s="65"/>
      <c r="OHM11" s="220"/>
      <c r="OHN11" s="65"/>
      <c r="OHO11" s="65"/>
      <c r="OHX11" s="65"/>
      <c r="OIC11" s="220"/>
      <c r="OID11" s="65"/>
      <c r="OIE11" s="65"/>
      <c r="OIN11" s="65"/>
      <c r="OIS11" s="220"/>
      <c r="OIT11" s="65"/>
      <c r="OIU11" s="65"/>
      <c r="OJD11" s="65"/>
      <c r="OJI11" s="220"/>
      <c r="OJJ11" s="65"/>
      <c r="OJK11" s="65"/>
      <c r="OJT11" s="65"/>
      <c r="OJY11" s="220"/>
      <c r="OJZ11" s="65"/>
      <c r="OKA11" s="65"/>
      <c r="OKJ11" s="65"/>
      <c r="OKO11" s="220"/>
      <c r="OKP11" s="65"/>
      <c r="OKQ11" s="65"/>
      <c r="OKZ11" s="65"/>
      <c r="OLE11" s="220"/>
      <c r="OLF11" s="65"/>
      <c r="OLG11" s="65"/>
      <c r="OLP11" s="65"/>
      <c r="OLU11" s="220"/>
      <c r="OLV11" s="65"/>
      <c r="OLW11" s="65"/>
      <c r="OMF11" s="65"/>
      <c r="OMK11" s="220"/>
      <c r="OML11" s="65"/>
      <c r="OMM11" s="65"/>
      <c r="OMV11" s="65"/>
      <c r="ONA11" s="220"/>
      <c r="ONB11" s="65"/>
      <c r="ONC11" s="65"/>
      <c r="ONL11" s="65"/>
      <c r="ONQ11" s="220"/>
      <c r="ONR11" s="65"/>
      <c r="ONS11" s="65"/>
      <c r="OOB11" s="65"/>
      <c r="OOG11" s="220"/>
      <c r="OOH11" s="65"/>
      <c r="OOI11" s="65"/>
      <c r="OOR11" s="65"/>
      <c r="OOW11" s="220"/>
      <c r="OOX11" s="65"/>
      <c r="OOY11" s="65"/>
      <c r="OPH11" s="65"/>
      <c r="OPM11" s="220"/>
      <c r="OPN11" s="65"/>
      <c r="OPO11" s="65"/>
      <c r="OPX11" s="65"/>
      <c r="OQC11" s="220"/>
      <c r="OQD11" s="65"/>
      <c r="OQE11" s="65"/>
      <c r="OQN11" s="65"/>
      <c r="OQS11" s="220"/>
      <c r="OQT11" s="65"/>
      <c r="OQU11" s="65"/>
      <c r="ORD11" s="65"/>
      <c r="ORI11" s="220"/>
      <c r="ORJ11" s="65"/>
      <c r="ORK11" s="65"/>
      <c r="ORT11" s="65"/>
      <c r="ORY11" s="220"/>
      <c r="ORZ11" s="65"/>
      <c r="OSA11" s="65"/>
      <c r="OSJ11" s="65"/>
      <c r="OSO11" s="220"/>
      <c r="OSP11" s="65"/>
      <c r="OSQ11" s="65"/>
      <c r="OSZ11" s="65"/>
      <c r="OTE11" s="220"/>
      <c r="OTF11" s="65"/>
      <c r="OTG11" s="65"/>
      <c r="OTP11" s="65"/>
      <c r="OTU11" s="220"/>
      <c r="OTV11" s="65"/>
      <c r="OTW11" s="65"/>
      <c r="OUF11" s="65"/>
      <c r="OUK11" s="220"/>
      <c r="OUL11" s="65"/>
      <c r="OUM11" s="65"/>
      <c r="OUV11" s="65"/>
      <c r="OVA11" s="220"/>
      <c r="OVB11" s="65"/>
      <c r="OVC11" s="65"/>
      <c r="OVL11" s="65"/>
      <c r="OVQ11" s="220"/>
      <c r="OVR11" s="65"/>
      <c r="OVS11" s="65"/>
      <c r="OWB11" s="65"/>
      <c r="OWG11" s="220"/>
      <c r="OWH11" s="65"/>
      <c r="OWI11" s="65"/>
      <c r="OWR11" s="65"/>
      <c r="OWW11" s="220"/>
      <c r="OWX11" s="65"/>
      <c r="OWY11" s="65"/>
      <c r="OXH11" s="65"/>
      <c r="OXM11" s="220"/>
      <c r="OXN11" s="65"/>
      <c r="OXO11" s="65"/>
      <c r="OXX11" s="65"/>
      <c r="OYC11" s="220"/>
      <c r="OYD11" s="65"/>
      <c r="OYE11" s="65"/>
      <c r="OYN11" s="65"/>
      <c r="OYS11" s="220"/>
      <c r="OYT11" s="65"/>
      <c r="OYU11" s="65"/>
      <c r="OZD11" s="65"/>
      <c r="OZI11" s="220"/>
      <c r="OZJ11" s="65"/>
      <c r="OZK11" s="65"/>
      <c r="OZT11" s="65"/>
      <c r="OZY11" s="220"/>
      <c r="OZZ11" s="65"/>
      <c r="PAA11" s="65"/>
      <c r="PAJ11" s="65"/>
      <c r="PAO11" s="220"/>
      <c r="PAP11" s="65"/>
      <c r="PAQ11" s="65"/>
      <c r="PAZ11" s="65"/>
      <c r="PBE11" s="220"/>
      <c r="PBF11" s="65"/>
      <c r="PBG11" s="65"/>
      <c r="PBP11" s="65"/>
      <c r="PBU11" s="220"/>
      <c r="PBV11" s="65"/>
      <c r="PBW11" s="65"/>
      <c r="PCF11" s="65"/>
      <c r="PCK11" s="220"/>
      <c r="PCL11" s="65"/>
      <c r="PCM11" s="65"/>
      <c r="PCV11" s="65"/>
      <c r="PDA11" s="220"/>
      <c r="PDB11" s="65"/>
      <c r="PDC11" s="65"/>
      <c r="PDL11" s="65"/>
      <c r="PDQ11" s="220"/>
      <c r="PDR11" s="65"/>
      <c r="PDS11" s="65"/>
      <c r="PEB11" s="65"/>
      <c r="PEG11" s="220"/>
      <c r="PEH11" s="65"/>
      <c r="PEI11" s="65"/>
      <c r="PER11" s="65"/>
      <c r="PEW11" s="220"/>
      <c r="PEX11" s="65"/>
      <c r="PEY11" s="65"/>
      <c r="PFH11" s="65"/>
      <c r="PFM11" s="220"/>
      <c r="PFN11" s="65"/>
      <c r="PFO11" s="65"/>
      <c r="PFX11" s="65"/>
      <c r="PGC11" s="220"/>
      <c r="PGD11" s="65"/>
      <c r="PGE11" s="65"/>
      <c r="PGN11" s="65"/>
      <c r="PGS11" s="220"/>
      <c r="PGT11" s="65"/>
      <c r="PGU11" s="65"/>
      <c r="PHD11" s="65"/>
      <c r="PHI11" s="220"/>
      <c r="PHJ11" s="65"/>
      <c r="PHK11" s="65"/>
      <c r="PHT11" s="65"/>
      <c r="PHY11" s="220"/>
      <c r="PHZ11" s="65"/>
      <c r="PIA11" s="65"/>
      <c r="PIJ11" s="65"/>
      <c r="PIO11" s="220"/>
      <c r="PIP11" s="65"/>
      <c r="PIQ11" s="65"/>
      <c r="PIZ11" s="65"/>
      <c r="PJE11" s="220"/>
      <c r="PJF11" s="65"/>
      <c r="PJG11" s="65"/>
      <c r="PJP11" s="65"/>
      <c r="PJU11" s="220"/>
      <c r="PJV11" s="65"/>
      <c r="PJW11" s="65"/>
      <c r="PKF11" s="65"/>
      <c r="PKK11" s="220"/>
      <c r="PKL11" s="65"/>
      <c r="PKM11" s="65"/>
      <c r="PKV11" s="65"/>
      <c r="PLA11" s="220"/>
      <c r="PLB11" s="65"/>
      <c r="PLC11" s="65"/>
      <c r="PLL11" s="65"/>
      <c r="PLQ11" s="220"/>
      <c r="PLR11" s="65"/>
      <c r="PLS11" s="65"/>
      <c r="PMB11" s="65"/>
      <c r="PMG11" s="220"/>
      <c r="PMH11" s="65"/>
      <c r="PMI11" s="65"/>
      <c r="PMR11" s="65"/>
      <c r="PMW11" s="220"/>
      <c r="PMX11" s="65"/>
      <c r="PMY11" s="65"/>
      <c r="PNH11" s="65"/>
      <c r="PNM11" s="220"/>
      <c r="PNN11" s="65"/>
      <c r="PNO11" s="65"/>
      <c r="PNX11" s="65"/>
      <c r="POC11" s="220"/>
      <c r="POD11" s="65"/>
      <c r="POE11" s="65"/>
      <c r="PON11" s="65"/>
      <c r="POS11" s="220"/>
      <c r="POT11" s="65"/>
      <c r="POU11" s="65"/>
      <c r="PPD11" s="65"/>
      <c r="PPI11" s="220"/>
      <c r="PPJ11" s="65"/>
      <c r="PPK11" s="65"/>
      <c r="PPT11" s="65"/>
      <c r="PPY11" s="220"/>
      <c r="PPZ11" s="65"/>
      <c r="PQA11" s="65"/>
      <c r="PQJ11" s="65"/>
      <c r="PQO11" s="220"/>
      <c r="PQP11" s="65"/>
      <c r="PQQ11" s="65"/>
      <c r="PQZ11" s="65"/>
      <c r="PRE11" s="220"/>
      <c r="PRF11" s="65"/>
      <c r="PRG11" s="65"/>
      <c r="PRP11" s="65"/>
      <c r="PRU11" s="220"/>
      <c r="PRV11" s="65"/>
      <c r="PRW11" s="65"/>
      <c r="PSF11" s="65"/>
      <c r="PSK11" s="220"/>
      <c r="PSL11" s="65"/>
      <c r="PSM11" s="65"/>
      <c r="PSV11" s="65"/>
      <c r="PTA11" s="220"/>
      <c r="PTB11" s="65"/>
      <c r="PTC11" s="65"/>
      <c r="PTL11" s="65"/>
      <c r="PTQ11" s="220"/>
      <c r="PTR11" s="65"/>
      <c r="PTS11" s="65"/>
      <c r="PUB11" s="65"/>
      <c r="PUG11" s="220"/>
      <c r="PUH11" s="65"/>
      <c r="PUI11" s="65"/>
      <c r="PUR11" s="65"/>
      <c r="PUW11" s="220"/>
      <c r="PUX11" s="65"/>
      <c r="PUY11" s="65"/>
      <c r="PVH11" s="65"/>
      <c r="PVM11" s="220"/>
      <c r="PVN11" s="65"/>
      <c r="PVO11" s="65"/>
      <c r="PVX11" s="65"/>
      <c r="PWC11" s="220"/>
      <c r="PWD11" s="65"/>
      <c r="PWE11" s="65"/>
      <c r="PWN11" s="65"/>
      <c r="PWS11" s="220"/>
      <c r="PWT11" s="65"/>
      <c r="PWU11" s="65"/>
      <c r="PXD11" s="65"/>
      <c r="PXI11" s="220"/>
      <c r="PXJ11" s="65"/>
      <c r="PXK11" s="65"/>
      <c r="PXT11" s="65"/>
      <c r="PXY11" s="220"/>
      <c r="PXZ11" s="65"/>
      <c r="PYA11" s="65"/>
      <c r="PYJ11" s="65"/>
      <c r="PYO11" s="220"/>
      <c r="PYP11" s="65"/>
      <c r="PYQ11" s="65"/>
      <c r="PYZ11" s="65"/>
      <c r="PZE11" s="220"/>
      <c r="PZF11" s="65"/>
      <c r="PZG11" s="65"/>
      <c r="PZP11" s="65"/>
      <c r="PZU11" s="220"/>
      <c r="PZV11" s="65"/>
      <c r="PZW11" s="65"/>
      <c r="QAF11" s="65"/>
      <c r="QAK11" s="220"/>
      <c r="QAL11" s="65"/>
      <c r="QAM11" s="65"/>
      <c r="QAV11" s="65"/>
      <c r="QBA11" s="220"/>
      <c r="QBB11" s="65"/>
      <c r="QBC11" s="65"/>
      <c r="QBL11" s="65"/>
      <c r="QBQ11" s="220"/>
      <c r="QBR11" s="65"/>
      <c r="QBS11" s="65"/>
      <c r="QCB11" s="65"/>
      <c r="QCG11" s="220"/>
      <c r="QCH11" s="65"/>
      <c r="QCI11" s="65"/>
      <c r="QCR11" s="65"/>
      <c r="QCW11" s="220"/>
      <c r="QCX11" s="65"/>
      <c r="QCY11" s="65"/>
      <c r="QDH11" s="65"/>
      <c r="QDM11" s="220"/>
      <c r="QDN11" s="65"/>
      <c r="QDO11" s="65"/>
      <c r="QDX11" s="65"/>
      <c r="QEC11" s="220"/>
      <c r="QED11" s="65"/>
      <c r="QEE11" s="65"/>
      <c r="QEN11" s="65"/>
      <c r="QES11" s="220"/>
      <c r="QET11" s="65"/>
      <c r="QEU11" s="65"/>
      <c r="QFD11" s="65"/>
      <c r="QFI11" s="220"/>
      <c r="QFJ11" s="65"/>
      <c r="QFK11" s="65"/>
      <c r="QFT11" s="65"/>
      <c r="QFY11" s="220"/>
      <c r="QFZ11" s="65"/>
      <c r="QGA11" s="65"/>
      <c r="QGJ11" s="65"/>
      <c r="QGO11" s="220"/>
      <c r="QGP11" s="65"/>
      <c r="QGQ11" s="65"/>
      <c r="QGZ11" s="65"/>
      <c r="QHE11" s="220"/>
      <c r="QHF11" s="65"/>
      <c r="QHG11" s="65"/>
      <c r="QHP11" s="65"/>
      <c r="QHU11" s="220"/>
      <c r="QHV11" s="65"/>
      <c r="QHW11" s="65"/>
      <c r="QIF11" s="65"/>
      <c r="QIK11" s="220"/>
      <c r="QIL11" s="65"/>
      <c r="QIM11" s="65"/>
      <c r="QIV11" s="65"/>
      <c r="QJA11" s="220"/>
      <c r="QJB11" s="65"/>
      <c r="QJC11" s="65"/>
      <c r="QJL11" s="65"/>
      <c r="QJQ11" s="220"/>
      <c r="QJR11" s="65"/>
      <c r="QJS11" s="65"/>
      <c r="QKB11" s="65"/>
      <c r="QKG11" s="220"/>
      <c r="QKH11" s="65"/>
      <c r="QKI11" s="65"/>
      <c r="QKR11" s="65"/>
      <c r="QKW11" s="220"/>
      <c r="QKX11" s="65"/>
      <c r="QKY11" s="65"/>
      <c r="QLH11" s="65"/>
      <c r="QLM11" s="220"/>
      <c r="QLN11" s="65"/>
      <c r="QLO11" s="65"/>
      <c r="QLX11" s="65"/>
      <c r="QMC11" s="220"/>
      <c r="QMD11" s="65"/>
      <c r="QME11" s="65"/>
      <c r="QMN11" s="65"/>
      <c r="QMS11" s="220"/>
      <c r="QMT11" s="65"/>
      <c r="QMU11" s="65"/>
      <c r="QND11" s="65"/>
      <c r="QNI11" s="220"/>
      <c r="QNJ11" s="65"/>
      <c r="QNK11" s="65"/>
      <c r="QNT11" s="65"/>
      <c r="QNY11" s="220"/>
      <c r="QNZ11" s="65"/>
      <c r="QOA11" s="65"/>
      <c r="QOJ11" s="65"/>
      <c r="QOO11" s="220"/>
      <c r="QOP11" s="65"/>
      <c r="QOQ11" s="65"/>
      <c r="QOZ11" s="65"/>
      <c r="QPE11" s="220"/>
      <c r="QPF11" s="65"/>
      <c r="QPG11" s="65"/>
      <c r="QPP11" s="65"/>
      <c r="QPU11" s="220"/>
      <c r="QPV11" s="65"/>
      <c r="QPW11" s="65"/>
      <c r="QQF11" s="65"/>
      <c r="QQK11" s="220"/>
      <c r="QQL11" s="65"/>
      <c r="QQM11" s="65"/>
      <c r="QQV11" s="65"/>
      <c r="QRA11" s="220"/>
      <c r="QRB11" s="65"/>
      <c r="QRC11" s="65"/>
      <c r="QRL11" s="65"/>
      <c r="QRQ11" s="220"/>
      <c r="QRR11" s="65"/>
      <c r="QRS11" s="65"/>
      <c r="QSB11" s="65"/>
      <c r="QSG11" s="220"/>
      <c r="QSH11" s="65"/>
      <c r="QSI11" s="65"/>
      <c r="QSR11" s="65"/>
      <c r="QSW11" s="220"/>
      <c r="QSX11" s="65"/>
      <c r="QSY11" s="65"/>
      <c r="QTH11" s="65"/>
      <c r="QTM11" s="220"/>
      <c r="QTN11" s="65"/>
      <c r="QTO11" s="65"/>
      <c r="QTX11" s="65"/>
      <c r="QUC11" s="220"/>
      <c r="QUD11" s="65"/>
      <c r="QUE11" s="65"/>
      <c r="QUN11" s="65"/>
      <c r="QUS11" s="220"/>
      <c r="QUT11" s="65"/>
      <c r="QUU11" s="65"/>
      <c r="QVD11" s="65"/>
      <c r="QVI11" s="220"/>
      <c r="QVJ11" s="65"/>
      <c r="QVK11" s="65"/>
      <c r="QVT11" s="65"/>
      <c r="QVY11" s="220"/>
      <c r="QVZ11" s="65"/>
      <c r="QWA11" s="65"/>
      <c r="QWJ11" s="65"/>
      <c r="QWO11" s="220"/>
      <c r="QWP11" s="65"/>
      <c r="QWQ11" s="65"/>
      <c r="QWZ11" s="65"/>
      <c r="QXE11" s="220"/>
      <c r="QXF11" s="65"/>
      <c r="QXG11" s="65"/>
      <c r="QXP11" s="65"/>
      <c r="QXU11" s="220"/>
      <c r="QXV11" s="65"/>
      <c r="QXW11" s="65"/>
      <c r="QYF11" s="65"/>
      <c r="QYK11" s="220"/>
      <c r="QYL11" s="65"/>
      <c r="QYM11" s="65"/>
      <c r="QYV11" s="65"/>
      <c r="QZA11" s="220"/>
      <c r="QZB11" s="65"/>
      <c r="QZC11" s="65"/>
      <c r="QZL11" s="65"/>
      <c r="QZQ11" s="220"/>
      <c r="QZR11" s="65"/>
      <c r="QZS11" s="65"/>
      <c r="RAB11" s="65"/>
      <c r="RAG11" s="220"/>
      <c r="RAH11" s="65"/>
      <c r="RAI11" s="65"/>
      <c r="RAR11" s="65"/>
      <c r="RAW11" s="220"/>
      <c r="RAX11" s="65"/>
      <c r="RAY11" s="65"/>
      <c r="RBH11" s="65"/>
      <c r="RBM11" s="220"/>
      <c r="RBN11" s="65"/>
      <c r="RBO11" s="65"/>
      <c r="RBX11" s="65"/>
      <c r="RCC11" s="220"/>
      <c r="RCD11" s="65"/>
      <c r="RCE11" s="65"/>
      <c r="RCN11" s="65"/>
      <c r="RCS11" s="220"/>
      <c r="RCT11" s="65"/>
      <c r="RCU11" s="65"/>
      <c r="RDD11" s="65"/>
      <c r="RDI11" s="220"/>
      <c r="RDJ11" s="65"/>
      <c r="RDK11" s="65"/>
      <c r="RDT11" s="65"/>
      <c r="RDY11" s="220"/>
      <c r="RDZ11" s="65"/>
      <c r="REA11" s="65"/>
      <c r="REJ11" s="65"/>
      <c r="REO11" s="220"/>
      <c r="REP11" s="65"/>
      <c r="REQ11" s="65"/>
      <c r="REZ11" s="65"/>
      <c r="RFE11" s="220"/>
      <c r="RFF11" s="65"/>
      <c r="RFG11" s="65"/>
      <c r="RFP11" s="65"/>
      <c r="RFU11" s="220"/>
      <c r="RFV11" s="65"/>
      <c r="RFW11" s="65"/>
      <c r="RGF11" s="65"/>
      <c r="RGK11" s="220"/>
      <c r="RGL11" s="65"/>
      <c r="RGM11" s="65"/>
      <c r="RGV11" s="65"/>
      <c r="RHA11" s="220"/>
      <c r="RHB11" s="65"/>
      <c r="RHC11" s="65"/>
      <c r="RHL11" s="65"/>
      <c r="RHQ11" s="220"/>
      <c r="RHR11" s="65"/>
      <c r="RHS11" s="65"/>
      <c r="RIB11" s="65"/>
      <c r="RIG11" s="220"/>
      <c r="RIH11" s="65"/>
      <c r="RII11" s="65"/>
      <c r="RIR11" s="65"/>
      <c r="RIW11" s="220"/>
      <c r="RIX11" s="65"/>
      <c r="RIY11" s="65"/>
      <c r="RJH11" s="65"/>
      <c r="RJM11" s="220"/>
      <c r="RJN11" s="65"/>
      <c r="RJO11" s="65"/>
      <c r="RJX11" s="65"/>
      <c r="RKC11" s="220"/>
      <c r="RKD11" s="65"/>
      <c r="RKE11" s="65"/>
      <c r="RKN11" s="65"/>
      <c r="RKS11" s="220"/>
      <c r="RKT11" s="65"/>
      <c r="RKU11" s="65"/>
      <c r="RLD11" s="65"/>
      <c r="RLI11" s="220"/>
      <c r="RLJ11" s="65"/>
      <c r="RLK11" s="65"/>
      <c r="RLT11" s="65"/>
      <c r="RLY11" s="220"/>
      <c r="RLZ11" s="65"/>
      <c r="RMA11" s="65"/>
      <c r="RMJ11" s="65"/>
      <c r="RMO11" s="220"/>
      <c r="RMP11" s="65"/>
      <c r="RMQ11" s="65"/>
      <c r="RMZ11" s="65"/>
      <c r="RNE11" s="220"/>
      <c r="RNF11" s="65"/>
      <c r="RNG11" s="65"/>
      <c r="RNP11" s="65"/>
      <c r="RNU11" s="220"/>
      <c r="RNV11" s="65"/>
      <c r="RNW11" s="65"/>
      <c r="ROF11" s="65"/>
      <c r="ROK11" s="220"/>
      <c r="ROL11" s="65"/>
      <c r="ROM11" s="65"/>
      <c r="ROV11" s="65"/>
      <c r="RPA11" s="220"/>
      <c r="RPB11" s="65"/>
      <c r="RPC11" s="65"/>
      <c r="RPL11" s="65"/>
      <c r="RPQ11" s="220"/>
      <c r="RPR11" s="65"/>
      <c r="RPS11" s="65"/>
      <c r="RQB11" s="65"/>
      <c r="RQG11" s="220"/>
      <c r="RQH11" s="65"/>
      <c r="RQI11" s="65"/>
      <c r="RQR11" s="65"/>
      <c r="RQW11" s="220"/>
      <c r="RQX11" s="65"/>
      <c r="RQY11" s="65"/>
      <c r="RRH11" s="65"/>
      <c r="RRM11" s="220"/>
      <c r="RRN11" s="65"/>
      <c r="RRO11" s="65"/>
      <c r="RRX11" s="65"/>
      <c r="RSC11" s="220"/>
      <c r="RSD11" s="65"/>
      <c r="RSE11" s="65"/>
      <c r="RSN11" s="65"/>
      <c r="RSS11" s="220"/>
      <c r="RST11" s="65"/>
      <c r="RSU11" s="65"/>
      <c r="RTD11" s="65"/>
      <c r="RTI11" s="220"/>
      <c r="RTJ11" s="65"/>
      <c r="RTK11" s="65"/>
      <c r="RTT11" s="65"/>
      <c r="RTY11" s="220"/>
      <c r="RTZ11" s="65"/>
      <c r="RUA11" s="65"/>
      <c r="RUJ11" s="65"/>
      <c r="RUO11" s="220"/>
      <c r="RUP11" s="65"/>
      <c r="RUQ11" s="65"/>
      <c r="RUZ11" s="65"/>
      <c r="RVE11" s="220"/>
      <c r="RVF11" s="65"/>
      <c r="RVG11" s="65"/>
      <c r="RVP11" s="65"/>
      <c r="RVU11" s="220"/>
      <c r="RVV11" s="65"/>
      <c r="RVW11" s="65"/>
      <c r="RWF11" s="65"/>
      <c r="RWK11" s="220"/>
      <c r="RWL11" s="65"/>
      <c r="RWM11" s="65"/>
      <c r="RWV11" s="65"/>
      <c r="RXA11" s="220"/>
      <c r="RXB11" s="65"/>
      <c r="RXC11" s="65"/>
      <c r="RXL11" s="65"/>
      <c r="RXQ11" s="220"/>
      <c r="RXR11" s="65"/>
      <c r="RXS11" s="65"/>
      <c r="RYB11" s="65"/>
      <c r="RYG11" s="220"/>
      <c r="RYH11" s="65"/>
      <c r="RYI11" s="65"/>
      <c r="RYR11" s="65"/>
      <c r="RYW11" s="220"/>
      <c r="RYX11" s="65"/>
      <c r="RYY11" s="65"/>
      <c r="RZH11" s="65"/>
      <c r="RZM11" s="220"/>
      <c r="RZN11" s="65"/>
      <c r="RZO11" s="65"/>
      <c r="RZX11" s="65"/>
      <c r="SAC11" s="220"/>
      <c r="SAD11" s="65"/>
      <c r="SAE11" s="65"/>
      <c r="SAN11" s="65"/>
      <c r="SAS11" s="220"/>
      <c r="SAT11" s="65"/>
      <c r="SAU11" s="65"/>
      <c r="SBD11" s="65"/>
      <c r="SBI11" s="220"/>
      <c r="SBJ11" s="65"/>
      <c r="SBK11" s="65"/>
      <c r="SBT11" s="65"/>
      <c r="SBY11" s="220"/>
      <c r="SBZ11" s="65"/>
      <c r="SCA11" s="65"/>
      <c r="SCJ11" s="65"/>
      <c r="SCO11" s="220"/>
      <c r="SCP11" s="65"/>
      <c r="SCQ11" s="65"/>
      <c r="SCZ11" s="65"/>
      <c r="SDE11" s="220"/>
      <c r="SDF11" s="65"/>
      <c r="SDG11" s="65"/>
      <c r="SDP11" s="65"/>
      <c r="SDU11" s="220"/>
      <c r="SDV11" s="65"/>
      <c r="SDW11" s="65"/>
      <c r="SEF11" s="65"/>
      <c r="SEK11" s="220"/>
      <c r="SEL11" s="65"/>
      <c r="SEM11" s="65"/>
      <c r="SEV11" s="65"/>
      <c r="SFA11" s="220"/>
      <c r="SFB11" s="65"/>
      <c r="SFC11" s="65"/>
      <c r="SFL11" s="65"/>
      <c r="SFQ11" s="220"/>
      <c r="SFR11" s="65"/>
      <c r="SFS11" s="65"/>
      <c r="SGB11" s="65"/>
      <c r="SGG11" s="220"/>
      <c r="SGH11" s="65"/>
      <c r="SGI11" s="65"/>
      <c r="SGR11" s="65"/>
      <c r="SGW11" s="220"/>
      <c r="SGX11" s="65"/>
      <c r="SGY11" s="65"/>
      <c r="SHH11" s="65"/>
      <c r="SHM11" s="220"/>
      <c r="SHN11" s="65"/>
      <c r="SHO11" s="65"/>
      <c r="SHX11" s="65"/>
      <c r="SIC11" s="220"/>
      <c r="SID11" s="65"/>
      <c r="SIE11" s="65"/>
      <c r="SIN11" s="65"/>
      <c r="SIS11" s="220"/>
      <c r="SIT11" s="65"/>
      <c r="SIU11" s="65"/>
      <c r="SJD11" s="65"/>
      <c r="SJI11" s="220"/>
      <c r="SJJ11" s="65"/>
      <c r="SJK11" s="65"/>
      <c r="SJT11" s="65"/>
      <c r="SJY11" s="220"/>
      <c r="SJZ11" s="65"/>
      <c r="SKA11" s="65"/>
      <c r="SKJ11" s="65"/>
      <c r="SKO11" s="220"/>
      <c r="SKP11" s="65"/>
      <c r="SKQ11" s="65"/>
      <c r="SKZ11" s="65"/>
      <c r="SLE11" s="220"/>
      <c r="SLF11" s="65"/>
      <c r="SLG11" s="65"/>
      <c r="SLP11" s="65"/>
      <c r="SLU11" s="220"/>
      <c r="SLV11" s="65"/>
      <c r="SLW11" s="65"/>
      <c r="SMF11" s="65"/>
      <c r="SMK11" s="220"/>
      <c r="SML11" s="65"/>
      <c r="SMM11" s="65"/>
      <c r="SMV11" s="65"/>
      <c r="SNA11" s="220"/>
      <c r="SNB11" s="65"/>
      <c r="SNC11" s="65"/>
      <c r="SNL11" s="65"/>
      <c r="SNQ11" s="220"/>
      <c r="SNR11" s="65"/>
      <c r="SNS11" s="65"/>
      <c r="SOB11" s="65"/>
      <c r="SOG11" s="220"/>
      <c r="SOH11" s="65"/>
      <c r="SOI11" s="65"/>
      <c r="SOR11" s="65"/>
      <c r="SOW11" s="220"/>
      <c r="SOX11" s="65"/>
      <c r="SOY11" s="65"/>
      <c r="SPH11" s="65"/>
      <c r="SPM11" s="220"/>
      <c r="SPN11" s="65"/>
      <c r="SPO11" s="65"/>
      <c r="SPX11" s="65"/>
      <c r="SQC11" s="220"/>
      <c r="SQD11" s="65"/>
      <c r="SQE11" s="65"/>
      <c r="SQN11" s="65"/>
      <c r="SQS11" s="220"/>
      <c r="SQT11" s="65"/>
      <c r="SQU11" s="65"/>
      <c r="SRD11" s="65"/>
      <c r="SRI11" s="220"/>
      <c r="SRJ11" s="65"/>
      <c r="SRK11" s="65"/>
      <c r="SRT11" s="65"/>
      <c r="SRY11" s="220"/>
      <c r="SRZ11" s="65"/>
      <c r="SSA11" s="65"/>
      <c r="SSJ11" s="65"/>
      <c r="SSO11" s="220"/>
      <c r="SSP11" s="65"/>
      <c r="SSQ11" s="65"/>
      <c r="SSZ11" s="65"/>
      <c r="STE11" s="220"/>
      <c r="STF11" s="65"/>
      <c r="STG11" s="65"/>
      <c r="STP11" s="65"/>
      <c r="STU11" s="220"/>
      <c r="STV11" s="65"/>
      <c r="STW11" s="65"/>
      <c r="SUF11" s="65"/>
      <c r="SUK11" s="220"/>
      <c r="SUL11" s="65"/>
      <c r="SUM11" s="65"/>
      <c r="SUV11" s="65"/>
      <c r="SVA11" s="220"/>
      <c r="SVB11" s="65"/>
      <c r="SVC11" s="65"/>
      <c r="SVL11" s="65"/>
      <c r="SVQ11" s="220"/>
      <c r="SVR11" s="65"/>
      <c r="SVS11" s="65"/>
      <c r="SWB11" s="65"/>
      <c r="SWG11" s="220"/>
      <c r="SWH11" s="65"/>
      <c r="SWI11" s="65"/>
      <c r="SWR11" s="65"/>
      <c r="SWW11" s="220"/>
      <c r="SWX11" s="65"/>
      <c r="SWY11" s="65"/>
      <c r="SXH11" s="65"/>
      <c r="SXM11" s="220"/>
      <c r="SXN11" s="65"/>
      <c r="SXO11" s="65"/>
      <c r="SXX11" s="65"/>
      <c r="SYC11" s="220"/>
      <c r="SYD11" s="65"/>
      <c r="SYE11" s="65"/>
      <c r="SYN11" s="65"/>
      <c r="SYS11" s="220"/>
      <c r="SYT11" s="65"/>
      <c r="SYU11" s="65"/>
      <c r="SZD11" s="65"/>
      <c r="SZI11" s="220"/>
      <c r="SZJ11" s="65"/>
      <c r="SZK11" s="65"/>
      <c r="SZT11" s="65"/>
      <c r="SZY11" s="220"/>
      <c r="SZZ11" s="65"/>
      <c r="TAA11" s="65"/>
      <c r="TAJ11" s="65"/>
      <c r="TAO11" s="220"/>
      <c r="TAP11" s="65"/>
      <c r="TAQ11" s="65"/>
      <c r="TAZ11" s="65"/>
      <c r="TBE11" s="220"/>
      <c r="TBF11" s="65"/>
      <c r="TBG11" s="65"/>
      <c r="TBP11" s="65"/>
      <c r="TBU11" s="220"/>
      <c r="TBV11" s="65"/>
      <c r="TBW11" s="65"/>
      <c r="TCF11" s="65"/>
      <c r="TCK11" s="220"/>
      <c r="TCL11" s="65"/>
      <c r="TCM11" s="65"/>
      <c r="TCV11" s="65"/>
      <c r="TDA11" s="220"/>
      <c r="TDB11" s="65"/>
      <c r="TDC11" s="65"/>
      <c r="TDL11" s="65"/>
      <c r="TDQ11" s="220"/>
      <c r="TDR11" s="65"/>
      <c r="TDS11" s="65"/>
      <c r="TEB11" s="65"/>
      <c r="TEG11" s="220"/>
      <c r="TEH11" s="65"/>
      <c r="TEI11" s="65"/>
      <c r="TER11" s="65"/>
      <c r="TEW11" s="220"/>
      <c r="TEX11" s="65"/>
      <c r="TEY11" s="65"/>
      <c r="TFH11" s="65"/>
      <c r="TFM11" s="220"/>
      <c r="TFN11" s="65"/>
      <c r="TFO11" s="65"/>
      <c r="TFX11" s="65"/>
      <c r="TGC11" s="220"/>
      <c r="TGD11" s="65"/>
      <c r="TGE11" s="65"/>
      <c r="TGN11" s="65"/>
      <c r="TGS11" s="220"/>
      <c r="TGT11" s="65"/>
      <c r="TGU11" s="65"/>
      <c r="THD11" s="65"/>
      <c r="THI11" s="220"/>
      <c r="THJ11" s="65"/>
      <c r="THK11" s="65"/>
      <c r="THT11" s="65"/>
      <c r="THY11" s="220"/>
      <c r="THZ11" s="65"/>
      <c r="TIA11" s="65"/>
      <c r="TIJ11" s="65"/>
      <c r="TIO11" s="220"/>
      <c r="TIP11" s="65"/>
      <c r="TIQ11" s="65"/>
      <c r="TIZ11" s="65"/>
      <c r="TJE11" s="220"/>
      <c r="TJF11" s="65"/>
      <c r="TJG11" s="65"/>
      <c r="TJP11" s="65"/>
      <c r="TJU11" s="220"/>
      <c r="TJV11" s="65"/>
      <c r="TJW11" s="65"/>
      <c r="TKF11" s="65"/>
      <c r="TKK11" s="220"/>
      <c r="TKL11" s="65"/>
      <c r="TKM11" s="65"/>
      <c r="TKV11" s="65"/>
      <c r="TLA11" s="220"/>
      <c r="TLB11" s="65"/>
      <c r="TLC11" s="65"/>
      <c r="TLL11" s="65"/>
      <c r="TLQ11" s="220"/>
      <c r="TLR11" s="65"/>
      <c r="TLS11" s="65"/>
      <c r="TMB11" s="65"/>
      <c r="TMG11" s="220"/>
      <c r="TMH11" s="65"/>
      <c r="TMI11" s="65"/>
      <c r="TMR11" s="65"/>
      <c r="TMW11" s="220"/>
      <c r="TMX11" s="65"/>
      <c r="TMY11" s="65"/>
      <c r="TNH11" s="65"/>
      <c r="TNM11" s="220"/>
      <c r="TNN11" s="65"/>
      <c r="TNO11" s="65"/>
      <c r="TNX11" s="65"/>
      <c r="TOC11" s="220"/>
      <c r="TOD11" s="65"/>
      <c r="TOE11" s="65"/>
      <c r="TON11" s="65"/>
      <c r="TOS11" s="220"/>
      <c r="TOT11" s="65"/>
      <c r="TOU11" s="65"/>
      <c r="TPD11" s="65"/>
      <c r="TPI11" s="220"/>
      <c r="TPJ11" s="65"/>
      <c r="TPK11" s="65"/>
      <c r="TPT11" s="65"/>
      <c r="TPY11" s="220"/>
      <c r="TPZ11" s="65"/>
      <c r="TQA11" s="65"/>
      <c r="TQJ11" s="65"/>
      <c r="TQO11" s="220"/>
      <c r="TQP11" s="65"/>
      <c r="TQQ11" s="65"/>
      <c r="TQZ11" s="65"/>
      <c r="TRE11" s="220"/>
      <c r="TRF11" s="65"/>
      <c r="TRG11" s="65"/>
      <c r="TRP11" s="65"/>
      <c r="TRU11" s="220"/>
      <c r="TRV11" s="65"/>
      <c r="TRW11" s="65"/>
      <c r="TSF11" s="65"/>
      <c r="TSK11" s="220"/>
      <c r="TSL11" s="65"/>
      <c r="TSM11" s="65"/>
      <c r="TSV11" s="65"/>
      <c r="TTA11" s="220"/>
      <c r="TTB11" s="65"/>
      <c r="TTC11" s="65"/>
      <c r="TTL11" s="65"/>
      <c r="TTQ11" s="220"/>
      <c r="TTR11" s="65"/>
      <c r="TTS11" s="65"/>
      <c r="TUB11" s="65"/>
      <c r="TUG11" s="220"/>
      <c r="TUH11" s="65"/>
      <c r="TUI11" s="65"/>
      <c r="TUR11" s="65"/>
      <c r="TUW11" s="220"/>
      <c r="TUX11" s="65"/>
      <c r="TUY11" s="65"/>
      <c r="TVH11" s="65"/>
      <c r="TVM11" s="220"/>
      <c r="TVN11" s="65"/>
      <c r="TVO11" s="65"/>
      <c r="TVX11" s="65"/>
      <c r="TWC11" s="220"/>
      <c r="TWD11" s="65"/>
      <c r="TWE11" s="65"/>
      <c r="TWN11" s="65"/>
      <c r="TWS11" s="220"/>
      <c r="TWT11" s="65"/>
      <c r="TWU11" s="65"/>
      <c r="TXD11" s="65"/>
      <c r="TXI11" s="220"/>
      <c r="TXJ11" s="65"/>
      <c r="TXK11" s="65"/>
      <c r="TXT11" s="65"/>
      <c r="TXY11" s="220"/>
      <c r="TXZ11" s="65"/>
      <c r="TYA11" s="65"/>
      <c r="TYJ11" s="65"/>
      <c r="TYO11" s="220"/>
      <c r="TYP11" s="65"/>
      <c r="TYQ11" s="65"/>
      <c r="TYZ11" s="65"/>
      <c r="TZE11" s="220"/>
      <c r="TZF11" s="65"/>
      <c r="TZG11" s="65"/>
      <c r="TZP11" s="65"/>
      <c r="TZU11" s="220"/>
      <c r="TZV11" s="65"/>
      <c r="TZW11" s="65"/>
      <c r="UAF11" s="65"/>
      <c r="UAK11" s="220"/>
      <c r="UAL11" s="65"/>
      <c r="UAM11" s="65"/>
      <c r="UAV11" s="65"/>
      <c r="UBA11" s="220"/>
      <c r="UBB11" s="65"/>
      <c r="UBC11" s="65"/>
      <c r="UBL11" s="65"/>
      <c r="UBQ11" s="220"/>
      <c r="UBR11" s="65"/>
      <c r="UBS11" s="65"/>
      <c r="UCB11" s="65"/>
      <c r="UCG11" s="220"/>
      <c r="UCH11" s="65"/>
      <c r="UCI11" s="65"/>
      <c r="UCR11" s="65"/>
      <c r="UCW11" s="220"/>
      <c r="UCX11" s="65"/>
      <c r="UCY11" s="65"/>
      <c r="UDH11" s="65"/>
      <c r="UDM11" s="220"/>
      <c r="UDN11" s="65"/>
      <c r="UDO11" s="65"/>
      <c r="UDX11" s="65"/>
      <c r="UEC11" s="220"/>
      <c r="UED11" s="65"/>
      <c r="UEE11" s="65"/>
      <c r="UEN11" s="65"/>
      <c r="UES11" s="220"/>
      <c r="UET11" s="65"/>
      <c r="UEU11" s="65"/>
      <c r="UFD11" s="65"/>
      <c r="UFI11" s="220"/>
      <c r="UFJ11" s="65"/>
      <c r="UFK11" s="65"/>
      <c r="UFT11" s="65"/>
      <c r="UFY11" s="220"/>
      <c r="UFZ11" s="65"/>
      <c r="UGA11" s="65"/>
      <c r="UGJ11" s="65"/>
      <c r="UGO11" s="220"/>
      <c r="UGP11" s="65"/>
      <c r="UGQ11" s="65"/>
      <c r="UGZ11" s="65"/>
      <c r="UHE11" s="220"/>
      <c r="UHF11" s="65"/>
      <c r="UHG11" s="65"/>
      <c r="UHP11" s="65"/>
      <c r="UHU11" s="220"/>
      <c r="UHV11" s="65"/>
      <c r="UHW11" s="65"/>
      <c r="UIF11" s="65"/>
      <c r="UIK11" s="220"/>
      <c r="UIL11" s="65"/>
      <c r="UIM11" s="65"/>
      <c r="UIV11" s="65"/>
      <c r="UJA11" s="220"/>
      <c r="UJB11" s="65"/>
      <c r="UJC11" s="65"/>
      <c r="UJL11" s="65"/>
      <c r="UJQ11" s="220"/>
      <c r="UJR11" s="65"/>
      <c r="UJS11" s="65"/>
      <c r="UKB11" s="65"/>
      <c r="UKG11" s="220"/>
      <c r="UKH11" s="65"/>
      <c r="UKI11" s="65"/>
      <c r="UKR11" s="65"/>
      <c r="UKW11" s="220"/>
      <c r="UKX11" s="65"/>
      <c r="UKY11" s="65"/>
      <c r="ULH11" s="65"/>
      <c r="ULM11" s="220"/>
      <c r="ULN11" s="65"/>
      <c r="ULO11" s="65"/>
      <c r="ULX11" s="65"/>
      <c r="UMC11" s="220"/>
      <c r="UMD11" s="65"/>
      <c r="UME11" s="65"/>
      <c r="UMN11" s="65"/>
      <c r="UMS11" s="220"/>
      <c r="UMT11" s="65"/>
      <c r="UMU11" s="65"/>
      <c r="UND11" s="65"/>
      <c r="UNI11" s="220"/>
      <c r="UNJ11" s="65"/>
      <c r="UNK11" s="65"/>
      <c r="UNT11" s="65"/>
      <c r="UNY11" s="220"/>
      <c r="UNZ11" s="65"/>
      <c r="UOA11" s="65"/>
      <c r="UOJ11" s="65"/>
      <c r="UOO11" s="220"/>
      <c r="UOP11" s="65"/>
      <c r="UOQ11" s="65"/>
      <c r="UOZ11" s="65"/>
      <c r="UPE11" s="220"/>
      <c r="UPF11" s="65"/>
      <c r="UPG11" s="65"/>
      <c r="UPP11" s="65"/>
      <c r="UPU11" s="220"/>
      <c r="UPV11" s="65"/>
      <c r="UPW11" s="65"/>
      <c r="UQF11" s="65"/>
      <c r="UQK11" s="220"/>
      <c r="UQL11" s="65"/>
      <c r="UQM11" s="65"/>
      <c r="UQV11" s="65"/>
      <c r="URA11" s="220"/>
      <c r="URB11" s="65"/>
      <c r="URC11" s="65"/>
      <c r="URL11" s="65"/>
      <c r="URQ11" s="220"/>
      <c r="URR11" s="65"/>
      <c r="URS11" s="65"/>
      <c r="USB11" s="65"/>
      <c r="USG11" s="220"/>
      <c r="USH11" s="65"/>
      <c r="USI11" s="65"/>
      <c r="USR11" s="65"/>
      <c r="USW11" s="220"/>
      <c r="USX11" s="65"/>
      <c r="USY11" s="65"/>
      <c r="UTH11" s="65"/>
      <c r="UTM11" s="220"/>
      <c r="UTN11" s="65"/>
      <c r="UTO11" s="65"/>
      <c r="UTX11" s="65"/>
      <c r="UUC11" s="220"/>
      <c r="UUD11" s="65"/>
      <c r="UUE11" s="65"/>
      <c r="UUN11" s="65"/>
      <c r="UUS11" s="220"/>
      <c r="UUT11" s="65"/>
      <c r="UUU11" s="65"/>
      <c r="UVD11" s="65"/>
      <c r="UVI11" s="220"/>
      <c r="UVJ11" s="65"/>
      <c r="UVK11" s="65"/>
      <c r="UVT11" s="65"/>
      <c r="UVY11" s="220"/>
      <c r="UVZ11" s="65"/>
      <c r="UWA11" s="65"/>
      <c r="UWJ11" s="65"/>
      <c r="UWO11" s="220"/>
      <c r="UWP11" s="65"/>
      <c r="UWQ11" s="65"/>
      <c r="UWZ11" s="65"/>
      <c r="UXE11" s="220"/>
      <c r="UXF11" s="65"/>
      <c r="UXG11" s="65"/>
      <c r="UXP11" s="65"/>
      <c r="UXU11" s="220"/>
      <c r="UXV11" s="65"/>
      <c r="UXW11" s="65"/>
      <c r="UYF11" s="65"/>
      <c r="UYK11" s="220"/>
      <c r="UYL11" s="65"/>
      <c r="UYM11" s="65"/>
      <c r="UYV11" s="65"/>
      <c r="UZA11" s="220"/>
      <c r="UZB11" s="65"/>
      <c r="UZC11" s="65"/>
      <c r="UZL11" s="65"/>
      <c r="UZQ11" s="220"/>
      <c r="UZR11" s="65"/>
      <c r="UZS11" s="65"/>
      <c r="VAB11" s="65"/>
      <c r="VAG11" s="220"/>
      <c r="VAH11" s="65"/>
      <c r="VAI11" s="65"/>
      <c r="VAR11" s="65"/>
      <c r="VAW11" s="220"/>
      <c r="VAX11" s="65"/>
      <c r="VAY11" s="65"/>
      <c r="VBH11" s="65"/>
      <c r="VBM11" s="220"/>
      <c r="VBN11" s="65"/>
      <c r="VBO11" s="65"/>
      <c r="VBX11" s="65"/>
      <c r="VCC11" s="220"/>
      <c r="VCD11" s="65"/>
      <c r="VCE11" s="65"/>
      <c r="VCN11" s="65"/>
      <c r="VCS11" s="220"/>
      <c r="VCT11" s="65"/>
      <c r="VCU11" s="65"/>
      <c r="VDD11" s="65"/>
      <c r="VDI11" s="220"/>
      <c r="VDJ11" s="65"/>
      <c r="VDK11" s="65"/>
      <c r="VDT11" s="65"/>
      <c r="VDY11" s="220"/>
      <c r="VDZ11" s="65"/>
      <c r="VEA11" s="65"/>
      <c r="VEJ11" s="65"/>
      <c r="VEO11" s="220"/>
      <c r="VEP11" s="65"/>
      <c r="VEQ11" s="65"/>
      <c r="VEZ11" s="65"/>
      <c r="VFE11" s="220"/>
      <c r="VFF11" s="65"/>
      <c r="VFG11" s="65"/>
      <c r="VFP11" s="65"/>
      <c r="VFU11" s="220"/>
      <c r="VFV11" s="65"/>
      <c r="VFW11" s="65"/>
      <c r="VGF11" s="65"/>
      <c r="VGK11" s="220"/>
      <c r="VGL11" s="65"/>
      <c r="VGM11" s="65"/>
      <c r="VGV11" s="65"/>
      <c r="VHA11" s="220"/>
      <c r="VHB11" s="65"/>
      <c r="VHC11" s="65"/>
      <c r="VHL11" s="65"/>
      <c r="VHQ11" s="220"/>
      <c r="VHR11" s="65"/>
      <c r="VHS11" s="65"/>
      <c r="VIB11" s="65"/>
      <c r="VIG11" s="220"/>
      <c r="VIH11" s="65"/>
      <c r="VII11" s="65"/>
      <c r="VIR11" s="65"/>
      <c r="VIW11" s="220"/>
      <c r="VIX11" s="65"/>
      <c r="VIY11" s="65"/>
      <c r="VJH11" s="65"/>
      <c r="VJM11" s="220"/>
      <c r="VJN11" s="65"/>
      <c r="VJO11" s="65"/>
      <c r="VJX11" s="65"/>
      <c r="VKC11" s="220"/>
      <c r="VKD11" s="65"/>
      <c r="VKE11" s="65"/>
      <c r="VKN11" s="65"/>
      <c r="VKS11" s="220"/>
      <c r="VKT11" s="65"/>
      <c r="VKU11" s="65"/>
      <c r="VLD11" s="65"/>
      <c r="VLI11" s="220"/>
      <c r="VLJ11" s="65"/>
      <c r="VLK11" s="65"/>
      <c r="VLT11" s="65"/>
      <c r="VLY11" s="220"/>
      <c r="VLZ11" s="65"/>
      <c r="VMA11" s="65"/>
      <c r="VMJ11" s="65"/>
      <c r="VMO11" s="220"/>
      <c r="VMP11" s="65"/>
      <c r="VMQ11" s="65"/>
      <c r="VMZ11" s="65"/>
      <c r="VNE11" s="220"/>
      <c r="VNF11" s="65"/>
      <c r="VNG11" s="65"/>
      <c r="VNP11" s="65"/>
      <c r="VNU11" s="220"/>
      <c r="VNV11" s="65"/>
      <c r="VNW11" s="65"/>
      <c r="VOF11" s="65"/>
      <c r="VOK11" s="220"/>
      <c r="VOL11" s="65"/>
      <c r="VOM11" s="65"/>
      <c r="VOV11" s="65"/>
      <c r="VPA11" s="220"/>
      <c r="VPB11" s="65"/>
      <c r="VPC11" s="65"/>
      <c r="VPL11" s="65"/>
      <c r="VPQ11" s="220"/>
      <c r="VPR11" s="65"/>
      <c r="VPS11" s="65"/>
      <c r="VQB11" s="65"/>
      <c r="VQG11" s="220"/>
      <c r="VQH11" s="65"/>
      <c r="VQI11" s="65"/>
      <c r="VQR11" s="65"/>
      <c r="VQW11" s="220"/>
      <c r="VQX11" s="65"/>
      <c r="VQY11" s="65"/>
      <c r="VRH11" s="65"/>
      <c r="VRM11" s="220"/>
      <c r="VRN11" s="65"/>
      <c r="VRO11" s="65"/>
      <c r="VRX11" s="65"/>
      <c r="VSC11" s="220"/>
      <c r="VSD11" s="65"/>
      <c r="VSE11" s="65"/>
      <c r="VSN11" s="65"/>
      <c r="VSS11" s="220"/>
      <c r="VST11" s="65"/>
      <c r="VSU11" s="65"/>
      <c r="VTD11" s="65"/>
      <c r="VTI11" s="220"/>
      <c r="VTJ11" s="65"/>
      <c r="VTK11" s="65"/>
      <c r="VTT11" s="65"/>
      <c r="VTY11" s="220"/>
      <c r="VTZ11" s="65"/>
      <c r="VUA11" s="65"/>
      <c r="VUJ11" s="65"/>
      <c r="VUO11" s="220"/>
      <c r="VUP11" s="65"/>
      <c r="VUQ11" s="65"/>
      <c r="VUZ11" s="65"/>
      <c r="VVE11" s="220"/>
      <c r="VVF11" s="65"/>
      <c r="VVG11" s="65"/>
      <c r="VVP11" s="65"/>
      <c r="VVU11" s="220"/>
      <c r="VVV11" s="65"/>
      <c r="VVW11" s="65"/>
      <c r="VWF11" s="65"/>
      <c r="VWK11" s="220"/>
      <c r="VWL11" s="65"/>
      <c r="VWM11" s="65"/>
      <c r="VWV11" s="65"/>
      <c r="VXA11" s="220"/>
      <c r="VXB11" s="65"/>
      <c r="VXC11" s="65"/>
      <c r="VXL11" s="65"/>
      <c r="VXQ11" s="220"/>
      <c r="VXR11" s="65"/>
      <c r="VXS11" s="65"/>
      <c r="VYB11" s="65"/>
      <c r="VYG11" s="220"/>
      <c r="VYH11" s="65"/>
      <c r="VYI11" s="65"/>
      <c r="VYR11" s="65"/>
      <c r="VYW11" s="220"/>
      <c r="VYX11" s="65"/>
      <c r="VYY11" s="65"/>
      <c r="VZH11" s="65"/>
      <c r="VZM11" s="220"/>
      <c r="VZN11" s="65"/>
      <c r="VZO11" s="65"/>
      <c r="VZX11" s="65"/>
      <c r="WAC11" s="220"/>
      <c r="WAD11" s="65"/>
      <c r="WAE11" s="65"/>
      <c r="WAN11" s="65"/>
      <c r="WAS11" s="220"/>
      <c r="WAT11" s="65"/>
      <c r="WAU11" s="65"/>
      <c r="WBD11" s="65"/>
      <c r="WBI11" s="220"/>
      <c r="WBJ11" s="65"/>
      <c r="WBK11" s="65"/>
      <c r="WBT11" s="65"/>
      <c r="WBY11" s="220"/>
      <c r="WBZ11" s="65"/>
      <c r="WCA11" s="65"/>
      <c r="WCJ11" s="65"/>
      <c r="WCO11" s="220"/>
      <c r="WCP11" s="65"/>
      <c r="WCQ11" s="65"/>
      <c r="WCZ11" s="65"/>
      <c r="WDE11" s="220"/>
      <c r="WDF11" s="65"/>
      <c r="WDG11" s="65"/>
      <c r="WDP11" s="65"/>
      <c r="WDU11" s="220"/>
      <c r="WDV11" s="65"/>
      <c r="WDW11" s="65"/>
      <c r="WEF11" s="65"/>
      <c r="WEK11" s="220"/>
      <c r="WEL11" s="65"/>
      <c r="WEM11" s="65"/>
      <c r="WEV11" s="65"/>
      <c r="WFA11" s="220"/>
      <c r="WFB11" s="65"/>
      <c r="WFC11" s="65"/>
      <c r="WFL11" s="65"/>
      <c r="WFQ11" s="220"/>
      <c r="WFR11" s="65"/>
      <c r="WFS11" s="65"/>
      <c r="WGB11" s="65"/>
      <c r="WGG11" s="220"/>
      <c r="WGH11" s="65"/>
      <c r="WGI11" s="65"/>
      <c r="WGR11" s="65"/>
      <c r="WGW11" s="220"/>
      <c r="WGX11" s="65"/>
      <c r="WGY11" s="65"/>
      <c r="WHH11" s="65"/>
      <c r="WHM11" s="220"/>
      <c r="WHN11" s="65"/>
      <c r="WHO11" s="65"/>
      <c r="WHX11" s="65"/>
      <c r="WIC11" s="220"/>
      <c r="WID11" s="65"/>
      <c r="WIE11" s="65"/>
      <c r="WIN11" s="65"/>
      <c r="WIS11" s="220"/>
      <c r="WIT11" s="65"/>
      <c r="WIU11" s="65"/>
      <c r="WJD11" s="65"/>
      <c r="WJI11" s="220"/>
      <c r="WJJ11" s="65"/>
      <c r="WJK11" s="65"/>
      <c r="WJT11" s="65"/>
      <c r="WJY11" s="220"/>
      <c r="WJZ11" s="65"/>
      <c r="WKA11" s="65"/>
      <c r="WKJ11" s="65"/>
      <c r="WKO11" s="220"/>
      <c r="WKP11" s="65"/>
      <c r="WKQ11" s="65"/>
      <c r="WKZ11" s="65"/>
      <c r="WLE11" s="220"/>
      <c r="WLF11" s="65"/>
      <c r="WLG11" s="65"/>
      <c r="WLP11" s="65"/>
      <c r="WLU11" s="220"/>
      <c r="WLV11" s="65"/>
      <c r="WLW11" s="65"/>
      <c r="WMF11" s="65"/>
      <c r="WMK11" s="220"/>
      <c r="WML11" s="65"/>
      <c r="WMM11" s="65"/>
      <c r="WMV11" s="65"/>
      <c r="WNA11" s="220"/>
      <c r="WNB11" s="65"/>
      <c r="WNC11" s="65"/>
      <c r="WNL11" s="65"/>
      <c r="WNQ11" s="220"/>
      <c r="WNR11" s="65"/>
      <c r="WNS11" s="65"/>
      <c r="WOB11" s="65"/>
      <c r="WOG11" s="220"/>
      <c r="WOH11" s="65"/>
      <c r="WOI11" s="65"/>
      <c r="WOR11" s="65"/>
      <c r="WOW11" s="220"/>
      <c r="WOX11" s="65"/>
      <c r="WOY11" s="65"/>
      <c r="WPH11" s="65"/>
      <c r="WPM11" s="220"/>
      <c r="WPN11" s="65"/>
      <c r="WPO11" s="65"/>
      <c r="WPX11" s="65"/>
      <c r="WQC11" s="220"/>
      <c r="WQD11" s="65"/>
      <c r="WQE11" s="65"/>
      <c r="WQN11" s="65"/>
      <c r="WQS11" s="220"/>
      <c r="WQT11" s="65"/>
      <c r="WQU11" s="65"/>
      <c r="WRD11" s="65"/>
      <c r="WRI11" s="220"/>
      <c r="WRJ11" s="65"/>
      <c r="WRK11" s="65"/>
      <c r="WRT11" s="65"/>
      <c r="WRY11" s="220"/>
      <c r="WRZ11" s="65"/>
      <c r="WSA11" s="65"/>
      <c r="WSJ11" s="65"/>
      <c r="WSO11" s="220"/>
      <c r="WSP11" s="65"/>
      <c r="WSQ11" s="65"/>
      <c r="WSZ11" s="65"/>
      <c r="WTE11" s="220"/>
      <c r="WTF11" s="65"/>
      <c r="WTG11" s="65"/>
      <c r="WTP11" s="65"/>
      <c r="WTU11" s="220"/>
      <c r="WTV11" s="65"/>
      <c r="WTW11" s="65"/>
      <c r="WUF11" s="65"/>
      <c r="WUK11" s="220"/>
      <c r="WUL11" s="65"/>
      <c r="WUM11" s="65"/>
      <c r="WUV11" s="65"/>
      <c r="WVA11" s="220"/>
      <c r="WVB11" s="65"/>
      <c r="WVC11" s="65"/>
      <c r="WVL11" s="65"/>
      <c r="WVQ11" s="220"/>
      <c r="WVR11" s="65"/>
      <c r="WVS11" s="65"/>
      <c r="WWB11" s="65"/>
      <c r="WWG11" s="220"/>
      <c r="WWH11" s="65"/>
      <c r="WWI11" s="65"/>
      <c r="WWR11" s="65"/>
      <c r="WWW11" s="220"/>
      <c r="WWX11" s="65"/>
      <c r="WWY11" s="65"/>
      <c r="WXH11" s="65"/>
      <c r="WXM11" s="220"/>
      <c r="WXN11" s="65"/>
      <c r="WXO11" s="65"/>
      <c r="WXX11" s="65"/>
      <c r="WYC11" s="220"/>
      <c r="WYD11" s="65"/>
      <c r="WYE11" s="65"/>
      <c r="WYN11" s="65"/>
      <c r="WYS11" s="220"/>
      <c r="WYT11" s="65"/>
      <c r="WYU11" s="65"/>
      <c r="WZD11" s="65"/>
      <c r="WZI11" s="220"/>
      <c r="WZJ11" s="65"/>
      <c r="WZK11" s="65"/>
      <c r="WZT11" s="65"/>
      <c r="WZY11" s="220"/>
      <c r="WZZ11" s="65"/>
      <c r="XAA11" s="65"/>
      <c r="XAJ11" s="65"/>
      <c r="XAO11" s="220"/>
      <c r="XAP11" s="65"/>
      <c r="XAQ11" s="65"/>
      <c r="XAZ11" s="65"/>
      <c r="XBE11" s="220"/>
      <c r="XBF11" s="65"/>
      <c r="XBG11" s="65"/>
      <c r="XBP11" s="65"/>
      <c r="XBU11" s="220"/>
      <c r="XBV11" s="65"/>
      <c r="XBW11" s="65"/>
      <c r="XCF11" s="65"/>
      <c r="XCK11" s="220"/>
      <c r="XCL11" s="65"/>
      <c r="XCM11" s="65"/>
      <c r="XCV11" s="65"/>
      <c r="XDA11" s="220"/>
      <c r="XDB11" s="65"/>
      <c r="XDC11" s="65"/>
      <c r="XDL11" s="65"/>
      <c r="XDQ11" s="220"/>
      <c r="XDR11" s="65"/>
      <c r="XDS11" s="65"/>
      <c r="XEB11" s="65"/>
      <c r="XEG11" s="220"/>
      <c r="XEH11" s="65"/>
      <c r="XEI11" s="65"/>
      <c r="XER11" s="65"/>
    </row>
    <row r="12" spans="1:1019 1028:2043 2052:3067 3076:4091 4100:5115 5124:6139 6148:7163 7172:8187 8196:9211 9220:10235 10244:11259 11268:12283 12292:13307 13316:14331 14340:15355 15364:16372" ht="31.5" hidden="1" customHeight="1" x14ac:dyDescent="0.2">
      <c r="A12" s="220"/>
      <c r="B12" s="68" t="s">
        <v>747</v>
      </c>
      <c r="C12" s="69"/>
      <c r="D12" s="69"/>
      <c r="E12" s="70"/>
      <c r="F12" s="71" t="s">
        <v>538</v>
      </c>
      <c r="G12" s="72"/>
      <c r="H12" s="73"/>
      <c r="I12" s="64"/>
      <c r="J12" s="64"/>
      <c r="K12" s="65"/>
      <c r="T12" s="65"/>
      <c r="Y12" s="220"/>
      <c r="Z12" s="65"/>
      <c r="AA12" s="65"/>
      <c r="AJ12" s="65"/>
      <c r="AO12" s="220"/>
      <c r="AP12" s="65"/>
      <c r="AQ12" s="65"/>
      <c r="AZ12" s="65"/>
      <c r="BE12" s="220"/>
      <c r="BF12" s="65"/>
      <c r="BG12" s="65"/>
      <c r="BP12" s="65"/>
      <c r="BU12" s="220"/>
      <c r="BV12" s="65"/>
      <c r="BW12" s="65"/>
      <c r="CF12" s="65"/>
      <c r="CK12" s="220"/>
      <c r="CL12" s="65"/>
      <c r="CM12" s="65"/>
      <c r="CV12" s="65"/>
      <c r="DA12" s="220"/>
      <c r="DB12" s="65"/>
      <c r="DC12" s="65"/>
      <c r="DL12" s="65"/>
      <c r="DQ12" s="220"/>
      <c r="DR12" s="65"/>
      <c r="DS12" s="65"/>
      <c r="EB12" s="65"/>
      <c r="EG12" s="220"/>
      <c r="EH12" s="65"/>
      <c r="EI12" s="65"/>
      <c r="ER12" s="65"/>
      <c r="EW12" s="220"/>
      <c r="EX12" s="65"/>
      <c r="EY12" s="65"/>
      <c r="FH12" s="65"/>
      <c r="FM12" s="220"/>
      <c r="FN12" s="65"/>
      <c r="FO12" s="65"/>
      <c r="FX12" s="65"/>
      <c r="GC12" s="220"/>
      <c r="GD12" s="65"/>
      <c r="GE12" s="65"/>
      <c r="GN12" s="65"/>
      <c r="GS12" s="220"/>
      <c r="GT12" s="65"/>
      <c r="GU12" s="65"/>
      <c r="HD12" s="65"/>
      <c r="HI12" s="220"/>
      <c r="HJ12" s="65"/>
      <c r="HK12" s="65"/>
      <c r="HT12" s="65"/>
      <c r="HY12" s="220"/>
      <c r="HZ12" s="65"/>
      <c r="IA12" s="65"/>
      <c r="IJ12" s="65"/>
      <c r="IO12" s="220"/>
      <c r="IP12" s="65"/>
      <c r="IQ12" s="65"/>
      <c r="IZ12" s="65"/>
      <c r="JE12" s="220"/>
      <c r="JF12" s="65"/>
      <c r="JG12" s="65"/>
      <c r="JP12" s="65"/>
      <c r="JU12" s="220"/>
      <c r="JV12" s="65"/>
      <c r="JW12" s="65"/>
      <c r="KF12" s="65"/>
      <c r="KK12" s="220"/>
      <c r="KL12" s="65"/>
      <c r="KM12" s="65"/>
      <c r="KV12" s="65"/>
      <c r="LA12" s="220"/>
      <c r="LB12" s="65"/>
      <c r="LC12" s="65"/>
      <c r="LL12" s="65"/>
      <c r="LQ12" s="220"/>
      <c r="LR12" s="65"/>
      <c r="LS12" s="65"/>
      <c r="MB12" s="65"/>
      <c r="MG12" s="220"/>
      <c r="MH12" s="65"/>
      <c r="MI12" s="65"/>
      <c r="MR12" s="65"/>
      <c r="MW12" s="220"/>
      <c r="MX12" s="65"/>
      <c r="MY12" s="65"/>
      <c r="NH12" s="65"/>
      <c r="NM12" s="220"/>
      <c r="NN12" s="65"/>
      <c r="NO12" s="65"/>
      <c r="NX12" s="65"/>
      <c r="OC12" s="220"/>
      <c r="OD12" s="65"/>
      <c r="OE12" s="65"/>
      <c r="ON12" s="65"/>
      <c r="OS12" s="220"/>
      <c r="OT12" s="65"/>
      <c r="OU12" s="65"/>
      <c r="PD12" s="65"/>
      <c r="PI12" s="220"/>
      <c r="PJ12" s="65"/>
      <c r="PK12" s="65"/>
      <c r="PT12" s="65"/>
      <c r="PY12" s="220"/>
      <c r="PZ12" s="65"/>
      <c r="QA12" s="65"/>
      <c r="QJ12" s="65"/>
      <c r="QO12" s="220"/>
      <c r="QP12" s="65"/>
      <c r="QQ12" s="65"/>
      <c r="QZ12" s="65"/>
      <c r="RE12" s="220"/>
      <c r="RF12" s="65"/>
      <c r="RG12" s="65"/>
      <c r="RP12" s="65"/>
      <c r="RU12" s="220"/>
      <c r="RV12" s="65"/>
      <c r="RW12" s="65"/>
      <c r="SF12" s="65"/>
      <c r="SK12" s="220"/>
      <c r="SL12" s="65"/>
      <c r="SM12" s="65"/>
      <c r="SV12" s="65"/>
      <c r="TA12" s="220"/>
      <c r="TB12" s="65"/>
      <c r="TC12" s="65"/>
      <c r="TL12" s="65"/>
      <c r="TQ12" s="220"/>
      <c r="TR12" s="65"/>
      <c r="TS12" s="65"/>
      <c r="UB12" s="65"/>
      <c r="UG12" s="220"/>
      <c r="UH12" s="65"/>
      <c r="UI12" s="65"/>
      <c r="UR12" s="65"/>
      <c r="UW12" s="220"/>
      <c r="UX12" s="65"/>
      <c r="UY12" s="65"/>
      <c r="VH12" s="65"/>
      <c r="VM12" s="220"/>
      <c r="VN12" s="65"/>
      <c r="VO12" s="65"/>
      <c r="VX12" s="65"/>
      <c r="WC12" s="220"/>
      <c r="WD12" s="65"/>
      <c r="WE12" s="65"/>
      <c r="WN12" s="65"/>
      <c r="WS12" s="220"/>
      <c r="WT12" s="65"/>
      <c r="WU12" s="65"/>
      <c r="XD12" s="65"/>
      <c r="XI12" s="220"/>
      <c r="XJ12" s="65"/>
      <c r="XK12" s="65"/>
      <c r="XT12" s="65"/>
      <c r="XY12" s="220"/>
      <c r="XZ12" s="65"/>
      <c r="YA12" s="65"/>
      <c r="YJ12" s="65"/>
      <c r="YO12" s="220"/>
      <c r="YP12" s="65"/>
      <c r="YQ12" s="65"/>
      <c r="YZ12" s="65"/>
      <c r="ZE12" s="220"/>
      <c r="ZF12" s="65"/>
      <c r="ZG12" s="65"/>
      <c r="ZP12" s="65"/>
      <c r="ZU12" s="220"/>
      <c r="ZV12" s="65"/>
      <c r="ZW12" s="65"/>
      <c r="AAF12" s="65"/>
      <c r="AAK12" s="220"/>
      <c r="AAL12" s="65"/>
      <c r="AAM12" s="65"/>
      <c r="AAV12" s="65"/>
      <c r="ABA12" s="220"/>
      <c r="ABB12" s="65"/>
      <c r="ABC12" s="65"/>
      <c r="ABL12" s="65"/>
      <c r="ABQ12" s="220"/>
      <c r="ABR12" s="65"/>
      <c r="ABS12" s="65"/>
      <c r="ACB12" s="65"/>
      <c r="ACG12" s="220"/>
      <c r="ACH12" s="65"/>
      <c r="ACI12" s="65"/>
      <c r="ACR12" s="65"/>
      <c r="ACW12" s="220"/>
      <c r="ACX12" s="65"/>
      <c r="ACY12" s="65"/>
      <c r="ADH12" s="65"/>
      <c r="ADM12" s="220"/>
      <c r="ADN12" s="65"/>
      <c r="ADO12" s="65"/>
      <c r="ADX12" s="65"/>
      <c r="AEC12" s="220"/>
      <c r="AED12" s="65"/>
      <c r="AEE12" s="65"/>
      <c r="AEN12" s="65"/>
      <c r="AES12" s="220"/>
      <c r="AET12" s="65"/>
      <c r="AEU12" s="65"/>
      <c r="AFD12" s="65"/>
      <c r="AFI12" s="220"/>
      <c r="AFJ12" s="65"/>
      <c r="AFK12" s="65"/>
      <c r="AFT12" s="65"/>
      <c r="AFY12" s="220"/>
      <c r="AFZ12" s="65"/>
      <c r="AGA12" s="65"/>
      <c r="AGJ12" s="65"/>
      <c r="AGO12" s="220"/>
      <c r="AGP12" s="65"/>
      <c r="AGQ12" s="65"/>
      <c r="AGZ12" s="65"/>
      <c r="AHE12" s="220"/>
      <c r="AHF12" s="65"/>
      <c r="AHG12" s="65"/>
      <c r="AHP12" s="65"/>
      <c r="AHU12" s="220"/>
      <c r="AHV12" s="65"/>
      <c r="AHW12" s="65"/>
      <c r="AIF12" s="65"/>
      <c r="AIK12" s="220"/>
      <c r="AIL12" s="65"/>
      <c r="AIM12" s="65"/>
      <c r="AIV12" s="65"/>
      <c r="AJA12" s="220"/>
      <c r="AJB12" s="65"/>
      <c r="AJC12" s="65"/>
      <c r="AJL12" s="65"/>
      <c r="AJQ12" s="220"/>
      <c r="AJR12" s="65"/>
      <c r="AJS12" s="65"/>
      <c r="AKB12" s="65"/>
      <c r="AKG12" s="220"/>
      <c r="AKH12" s="65"/>
      <c r="AKI12" s="65"/>
      <c r="AKR12" s="65"/>
      <c r="AKW12" s="220"/>
      <c r="AKX12" s="65"/>
      <c r="AKY12" s="65"/>
      <c r="ALH12" s="65"/>
      <c r="ALM12" s="220"/>
      <c r="ALN12" s="65"/>
      <c r="ALO12" s="65"/>
      <c r="ALX12" s="65"/>
      <c r="AMC12" s="220"/>
      <c r="AMD12" s="65"/>
      <c r="AME12" s="65"/>
      <c r="AMN12" s="65"/>
      <c r="AMS12" s="220"/>
      <c r="AMT12" s="65"/>
      <c r="AMU12" s="65"/>
      <c r="AND12" s="65"/>
      <c r="ANI12" s="220"/>
      <c r="ANJ12" s="65"/>
      <c r="ANK12" s="65"/>
      <c r="ANT12" s="65"/>
      <c r="ANY12" s="220"/>
      <c r="ANZ12" s="65"/>
      <c r="AOA12" s="65"/>
      <c r="AOJ12" s="65"/>
      <c r="AOO12" s="220"/>
      <c r="AOP12" s="65"/>
      <c r="AOQ12" s="65"/>
      <c r="AOZ12" s="65"/>
      <c r="APE12" s="220"/>
      <c r="APF12" s="65"/>
      <c r="APG12" s="65"/>
      <c r="APP12" s="65"/>
      <c r="APU12" s="220"/>
      <c r="APV12" s="65"/>
      <c r="APW12" s="65"/>
      <c r="AQF12" s="65"/>
      <c r="AQK12" s="220"/>
      <c r="AQL12" s="65"/>
      <c r="AQM12" s="65"/>
      <c r="AQV12" s="65"/>
      <c r="ARA12" s="220"/>
      <c r="ARB12" s="65"/>
      <c r="ARC12" s="65"/>
      <c r="ARL12" s="65"/>
      <c r="ARQ12" s="220"/>
      <c r="ARR12" s="65"/>
      <c r="ARS12" s="65"/>
      <c r="ASB12" s="65"/>
      <c r="ASG12" s="220"/>
      <c r="ASH12" s="65"/>
      <c r="ASI12" s="65"/>
      <c r="ASR12" s="65"/>
      <c r="ASW12" s="220"/>
      <c r="ASX12" s="65"/>
      <c r="ASY12" s="65"/>
      <c r="ATH12" s="65"/>
      <c r="ATM12" s="220"/>
      <c r="ATN12" s="65"/>
      <c r="ATO12" s="65"/>
      <c r="ATX12" s="65"/>
      <c r="AUC12" s="220"/>
      <c r="AUD12" s="65"/>
      <c r="AUE12" s="65"/>
      <c r="AUN12" s="65"/>
      <c r="AUS12" s="220"/>
      <c r="AUT12" s="65"/>
      <c r="AUU12" s="65"/>
      <c r="AVD12" s="65"/>
      <c r="AVI12" s="220"/>
      <c r="AVJ12" s="65"/>
      <c r="AVK12" s="65"/>
      <c r="AVT12" s="65"/>
      <c r="AVY12" s="220"/>
      <c r="AVZ12" s="65"/>
      <c r="AWA12" s="65"/>
      <c r="AWJ12" s="65"/>
      <c r="AWO12" s="220"/>
      <c r="AWP12" s="65"/>
      <c r="AWQ12" s="65"/>
      <c r="AWZ12" s="65"/>
      <c r="AXE12" s="220"/>
      <c r="AXF12" s="65"/>
      <c r="AXG12" s="65"/>
      <c r="AXP12" s="65"/>
      <c r="AXU12" s="220"/>
      <c r="AXV12" s="65"/>
      <c r="AXW12" s="65"/>
      <c r="AYF12" s="65"/>
      <c r="AYK12" s="220"/>
      <c r="AYL12" s="65"/>
      <c r="AYM12" s="65"/>
      <c r="AYV12" s="65"/>
      <c r="AZA12" s="220"/>
      <c r="AZB12" s="65"/>
      <c r="AZC12" s="65"/>
      <c r="AZL12" s="65"/>
      <c r="AZQ12" s="220"/>
      <c r="AZR12" s="65"/>
      <c r="AZS12" s="65"/>
      <c r="BAB12" s="65"/>
      <c r="BAG12" s="220"/>
      <c r="BAH12" s="65"/>
      <c r="BAI12" s="65"/>
      <c r="BAR12" s="65"/>
      <c r="BAW12" s="220"/>
      <c r="BAX12" s="65"/>
      <c r="BAY12" s="65"/>
      <c r="BBH12" s="65"/>
      <c r="BBM12" s="220"/>
      <c r="BBN12" s="65"/>
      <c r="BBO12" s="65"/>
      <c r="BBX12" s="65"/>
      <c r="BCC12" s="220"/>
      <c r="BCD12" s="65"/>
      <c r="BCE12" s="65"/>
      <c r="BCN12" s="65"/>
      <c r="BCS12" s="220"/>
      <c r="BCT12" s="65"/>
      <c r="BCU12" s="65"/>
      <c r="BDD12" s="65"/>
      <c r="BDI12" s="220"/>
      <c r="BDJ12" s="65"/>
      <c r="BDK12" s="65"/>
      <c r="BDT12" s="65"/>
      <c r="BDY12" s="220"/>
      <c r="BDZ12" s="65"/>
      <c r="BEA12" s="65"/>
      <c r="BEJ12" s="65"/>
      <c r="BEO12" s="220"/>
      <c r="BEP12" s="65"/>
      <c r="BEQ12" s="65"/>
      <c r="BEZ12" s="65"/>
      <c r="BFE12" s="220"/>
      <c r="BFF12" s="65"/>
      <c r="BFG12" s="65"/>
      <c r="BFP12" s="65"/>
      <c r="BFU12" s="220"/>
      <c r="BFV12" s="65"/>
      <c r="BFW12" s="65"/>
      <c r="BGF12" s="65"/>
      <c r="BGK12" s="220"/>
      <c r="BGL12" s="65"/>
      <c r="BGM12" s="65"/>
      <c r="BGV12" s="65"/>
      <c r="BHA12" s="220"/>
      <c r="BHB12" s="65"/>
      <c r="BHC12" s="65"/>
      <c r="BHL12" s="65"/>
      <c r="BHQ12" s="220"/>
      <c r="BHR12" s="65"/>
      <c r="BHS12" s="65"/>
      <c r="BIB12" s="65"/>
      <c r="BIG12" s="220"/>
      <c r="BIH12" s="65"/>
      <c r="BII12" s="65"/>
      <c r="BIR12" s="65"/>
      <c r="BIW12" s="220"/>
      <c r="BIX12" s="65"/>
      <c r="BIY12" s="65"/>
      <c r="BJH12" s="65"/>
      <c r="BJM12" s="220"/>
      <c r="BJN12" s="65"/>
      <c r="BJO12" s="65"/>
      <c r="BJX12" s="65"/>
      <c r="BKC12" s="220"/>
      <c r="BKD12" s="65"/>
      <c r="BKE12" s="65"/>
      <c r="BKN12" s="65"/>
      <c r="BKS12" s="220"/>
      <c r="BKT12" s="65"/>
      <c r="BKU12" s="65"/>
      <c r="BLD12" s="65"/>
      <c r="BLI12" s="220"/>
      <c r="BLJ12" s="65"/>
      <c r="BLK12" s="65"/>
      <c r="BLT12" s="65"/>
      <c r="BLY12" s="220"/>
      <c r="BLZ12" s="65"/>
      <c r="BMA12" s="65"/>
      <c r="BMJ12" s="65"/>
      <c r="BMO12" s="220"/>
      <c r="BMP12" s="65"/>
      <c r="BMQ12" s="65"/>
      <c r="BMZ12" s="65"/>
      <c r="BNE12" s="220"/>
      <c r="BNF12" s="65"/>
      <c r="BNG12" s="65"/>
      <c r="BNP12" s="65"/>
      <c r="BNU12" s="220"/>
      <c r="BNV12" s="65"/>
      <c r="BNW12" s="65"/>
      <c r="BOF12" s="65"/>
      <c r="BOK12" s="220"/>
      <c r="BOL12" s="65"/>
      <c r="BOM12" s="65"/>
      <c r="BOV12" s="65"/>
      <c r="BPA12" s="220"/>
      <c r="BPB12" s="65"/>
      <c r="BPC12" s="65"/>
      <c r="BPL12" s="65"/>
      <c r="BPQ12" s="220"/>
      <c r="BPR12" s="65"/>
      <c r="BPS12" s="65"/>
      <c r="BQB12" s="65"/>
      <c r="BQG12" s="220"/>
      <c r="BQH12" s="65"/>
      <c r="BQI12" s="65"/>
      <c r="BQR12" s="65"/>
      <c r="BQW12" s="220"/>
      <c r="BQX12" s="65"/>
      <c r="BQY12" s="65"/>
      <c r="BRH12" s="65"/>
      <c r="BRM12" s="220"/>
      <c r="BRN12" s="65"/>
      <c r="BRO12" s="65"/>
      <c r="BRX12" s="65"/>
      <c r="BSC12" s="220"/>
      <c r="BSD12" s="65"/>
      <c r="BSE12" s="65"/>
      <c r="BSN12" s="65"/>
      <c r="BSS12" s="220"/>
      <c r="BST12" s="65"/>
      <c r="BSU12" s="65"/>
      <c r="BTD12" s="65"/>
      <c r="BTI12" s="220"/>
      <c r="BTJ12" s="65"/>
      <c r="BTK12" s="65"/>
      <c r="BTT12" s="65"/>
      <c r="BTY12" s="220"/>
      <c r="BTZ12" s="65"/>
      <c r="BUA12" s="65"/>
      <c r="BUJ12" s="65"/>
      <c r="BUO12" s="220"/>
      <c r="BUP12" s="65"/>
      <c r="BUQ12" s="65"/>
      <c r="BUZ12" s="65"/>
      <c r="BVE12" s="220"/>
      <c r="BVF12" s="65"/>
      <c r="BVG12" s="65"/>
      <c r="BVP12" s="65"/>
      <c r="BVU12" s="220"/>
      <c r="BVV12" s="65"/>
      <c r="BVW12" s="65"/>
      <c r="BWF12" s="65"/>
      <c r="BWK12" s="220"/>
      <c r="BWL12" s="65"/>
      <c r="BWM12" s="65"/>
      <c r="BWV12" s="65"/>
      <c r="BXA12" s="220"/>
      <c r="BXB12" s="65"/>
      <c r="BXC12" s="65"/>
      <c r="BXL12" s="65"/>
      <c r="BXQ12" s="220"/>
      <c r="BXR12" s="65"/>
      <c r="BXS12" s="65"/>
      <c r="BYB12" s="65"/>
      <c r="BYG12" s="220"/>
      <c r="BYH12" s="65"/>
      <c r="BYI12" s="65"/>
      <c r="BYR12" s="65"/>
      <c r="BYW12" s="220"/>
      <c r="BYX12" s="65"/>
      <c r="BYY12" s="65"/>
      <c r="BZH12" s="65"/>
      <c r="BZM12" s="220"/>
      <c r="BZN12" s="65"/>
      <c r="BZO12" s="65"/>
      <c r="BZX12" s="65"/>
      <c r="CAC12" s="220"/>
      <c r="CAD12" s="65"/>
      <c r="CAE12" s="65"/>
      <c r="CAN12" s="65"/>
      <c r="CAS12" s="220"/>
      <c r="CAT12" s="65"/>
      <c r="CAU12" s="65"/>
      <c r="CBD12" s="65"/>
      <c r="CBI12" s="220"/>
      <c r="CBJ12" s="65"/>
      <c r="CBK12" s="65"/>
      <c r="CBT12" s="65"/>
      <c r="CBY12" s="220"/>
      <c r="CBZ12" s="65"/>
      <c r="CCA12" s="65"/>
      <c r="CCJ12" s="65"/>
      <c r="CCO12" s="220"/>
      <c r="CCP12" s="65"/>
      <c r="CCQ12" s="65"/>
      <c r="CCZ12" s="65"/>
      <c r="CDE12" s="220"/>
      <c r="CDF12" s="65"/>
      <c r="CDG12" s="65"/>
      <c r="CDP12" s="65"/>
      <c r="CDU12" s="220"/>
      <c r="CDV12" s="65"/>
      <c r="CDW12" s="65"/>
      <c r="CEF12" s="65"/>
      <c r="CEK12" s="220"/>
      <c r="CEL12" s="65"/>
      <c r="CEM12" s="65"/>
      <c r="CEV12" s="65"/>
      <c r="CFA12" s="220"/>
      <c r="CFB12" s="65"/>
      <c r="CFC12" s="65"/>
      <c r="CFL12" s="65"/>
      <c r="CFQ12" s="220"/>
      <c r="CFR12" s="65"/>
      <c r="CFS12" s="65"/>
      <c r="CGB12" s="65"/>
      <c r="CGG12" s="220"/>
      <c r="CGH12" s="65"/>
      <c r="CGI12" s="65"/>
      <c r="CGR12" s="65"/>
      <c r="CGW12" s="220"/>
      <c r="CGX12" s="65"/>
      <c r="CGY12" s="65"/>
      <c r="CHH12" s="65"/>
      <c r="CHM12" s="220"/>
      <c r="CHN12" s="65"/>
      <c r="CHO12" s="65"/>
      <c r="CHX12" s="65"/>
      <c r="CIC12" s="220"/>
      <c r="CID12" s="65"/>
      <c r="CIE12" s="65"/>
      <c r="CIN12" s="65"/>
      <c r="CIS12" s="220"/>
      <c r="CIT12" s="65"/>
      <c r="CIU12" s="65"/>
      <c r="CJD12" s="65"/>
      <c r="CJI12" s="220"/>
      <c r="CJJ12" s="65"/>
      <c r="CJK12" s="65"/>
      <c r="CJT12" s="65"/>
      <c r="CJY12" s="220"/>
      <c r="CJZ12" s="65"/>
      <c r="CKA12" s="65"/>
      <c r="CKJ12" s="65"/>
      <c r="CKO12" s="220"/>
      <c r="CKP12" s="65"/>
      <c r="CKQ12" s="65"/>
      <c r="CKZ12" s="65"/>
      <c r="CLE12" s="220"/>
      <c r="CLF12" s="65"/>
      <c r="CLG12" s="65"/>
      <c r="CLP12" s="65"/>
      <c r="CLU12" s="220"/>
      <c r="CLV12" s="65"/>
      <c r="CLW12" s="65"/>
      <c r="CMF12" s="65"/>
      <c r="CMK12" s="220"/>
      <c r="CML12" s="65"/>
      <c r="CMM12" s="65"/>
      <c r="CMV12" s="65"/>
      <c r="CNA12" s="220"/>
      <c r="CNB12" s="65"/>
      <c r="CNC12" s="65"/>
      <c r="CNL12" s="65"/>
      <c r="CNQ12" s="220"/>
      <c r="CNR12" s="65"/>
      <c r="CNS12" s="65"/>
      <c r="COB12" s="65"/>
      <c r="COG12" s="220"/>
      <c r="COH12" s="65"/>
      <c r="COI12" s="65"/>
      <c r="COR12" s="65"/>
      <c r="COW12" s="220"/>
      <c r="COX12" s="65"/>
      <c r="COY12" s="65"/>
      <c r="CPH12" s="65"/>
      <c r="CPM12" s="220"/>
      <c r="CPN12" s="65"/>
      <c r="CPO12" s="65"/>
      <c r="CPX12" s="65"/>
      <c r="CQC12" s="220"/>
      <c r="CQD12" s="65"/>
      <c r="CQE12" s="65"/>
      <c r="CQN12" s="65"/>
      <c r="CQS12" s="220"/>
      <c r="CQT12" s="65"/>
      <c r="CQU12" s="65"/>
      <c r="CRD12" s="65"/>
      <c r="CRI12" s="220"/>
      <c r="CRJ12" s="65"/>
      <c r="CRK12" s="65"/>
      <c r="CRT12" s="65"/>
      <c r="CRY12" s="220"/>
      <c r="CRZ12" s="65"/>
      <c r="CSA12" s="65"/>
      <c r="CSJ12" s="65"/>
      <c r="CSO12" s="220"/>
      <c r="CSP12" s="65"/>
      <c r="CSQ12" s="65"/>
      <c r="CSZ12" s="65"/>
      <c r="CTE12" s="220"/>
      <c r="CTF12" s="65"/>
      <c r="CTG12" s="65"/>
      <c r="CTP12" s="65"/>
      <c r="CTU12" s="220"/>
      <c r="CTV12" s="65"/>
      <c r="CTW12" s="65"/>
      <c r="CUF12" s="65"/>
      <c r="CUK12" s="220"/>
      <c r="CUL12" s="65"/>
      <c r="CUM12" s="65"/>
      <c r="CUV12" s="65"/>
      <c r="CVA12" s="220"/>
      <c r="CVB12" s="65"/>
      <c r="CVC12" s="65"/>
      <c r="CVL12" s="65"/>
      <c r="CVQ12" s="220"/>
      <c r="CVR12" s="65"/>
      <c r="CVS12" s="65"/>
      <c r="CWB12" s="65"/>
      <c r="CWG12" s="220"/>
      <c r="CWH12" s="65"/>
      <c r="CWI12" s="65"/>
      <c r="CWR12" s="65"/>
      <c r="CWW12" s="220"/>
      <c r="CWX12" s="65"/>
      <c r="CWY12" s="65"/>
      <c r="CXH12" s="65"/>
      <c r="CXM12" s="220"/>
      <c r="CXN12" s="65"/>
      <c r="CXO12" s="65"/>
      <c r="CXX12" s="65"/>
      <c r="CYC12" s="220"/>
      <c r="CYD12" s="65"/>
      <c r="CYE12" s="65"/>
      <c r="CYN12" s="65"/>
      <c r="CYS12" s="220"/>
      <c r="CYT12" s="65"/>
      <c r="CYU12" s="65"/>
      <c r="CZD12" s="65"/>
      <c r="CZI12" s="220"/>
      <c r="CZJ12" s="65"/>
      <c r="CZK12" s="65"/>
      <c r="CZT12" s="65"/>
      <c r="CZY12" s="220"/>
      <c r="CZZ12" s="65"/>
      <c r="DAA12" s="65"/>
      <c r="DAJ12" s="65"/>
      <c r="DAO12" s="220"/>
      <c r="DAP12" s="65"/>
      <c r="DAQ12" s="65"/>
      <c r="DAZ12" s="65"/>
      <c r="DBE12" s="220"/>
      <c r="DBF12" s="65"/>
      <c r="DBG12" s="65"/>
      <c r="DBP12" s="65"/>
      <c r="DBU12" s="220"/>
      <c r="DBV12" s="65"/>
      <c r="DBW12" s="65"/>
      <c r="DCF12" s="65"/>
      <c r="DCK12" s="220"/>
      <c r="DCL12" s="65"/>
      <c r="DCM12" s="65"/>
      <c r="DCV12" s="65"/>
      <c r="DDA12" s="220"/>
      <c r="DDB12" s="65"/>
      <c r="DDC12" s="65"/>
      <c r="DDL12" s="65"/>
      <c r="DDQ12" s="220"/>
      <c r="DDR12" s="65"/>
      <c r="DDS12" s="65"/>
      <c r="DEB12" s="65"/>
      <c r="DEG12" s="220"/>
      <c r="DEH12" s="65"/>
      <c r="DEI12" s="65"/>
      <c r="DER12" s="65"/>
      <c r="DEW12" s="220"/>
      <c r="DEX12" s="65"/>
      <c r="DEY12" s="65"/>
      <c r="DFH12" s="65"/>
      <c r="DFM12" s="220"/>
      <c r="DFN12" s="65"/>
      <c r="DFO12" s="65"/>
      <c r="DFX12" s="65"/>
      <c r="DGC12" s="220"/>
      <c r="DGD12" s="65"/>
      <c r="DGE12" s="65"/>
      <c r="DGN12" s="65"/>
      <c r="DGS12" s="220"/>
      <c r="DGT12" s="65"/>
      <c r="DGU12" s="65"/>
      <c r="DHD12" s="65"/>
      <c r="DHI12" s="220"/>
      <c r="DHJ12" s="65"/>
      <c r="DHK12" s="65"/>
      <c r="DHT12" s="65"/>
      <c r="DHY12" s="220"/>
      <c r="DHZ12" s="65"/>
      <c r="DIA12" s="65"/>
      <c r="DIJ12" s="65"/>
      <c r="DIO12" s="220"/>
      <c r="DIP12" s="65"/>
      <c r="DIQ12" s="65"/>
      <c r="DIZ12" s="65"/>
      <c r="DJE12" s="220"/>
      <c r="DJF12" s="65"/>
      <c r="DJG12" s="65"/>
      <c r="DJP12" s="65"/>
      <c r="DJU12" s="220"/>
      <c r="DJV12" s="65"/>
      <c r="DJW12" s="65"/>
      <c r="DKF12" s="65"/>
      <c r="DKK12" s="220"/>
      <c r="DKL12" s="65"/>
      <c r="DKM12" s="65"/>
      <c r="DKV12" s="65"/>
      <c r="DLA12" s="220"/>
      <c r="DLB12" s="65"/>
      <c r="DLC12" s="65"/>
      <c r="DLL12" s="65"/>
      <c r="DLQ12" s="220"/>
      <c r="DLR12" s="65"/>
      <c r="DLS12" s="65"/>
      <c r="DMB12" s="65"/>
      <c r="DMG12" s="220"/>
      <c r="DMH12" s="65"/>
      <c r="DMI12" s="65"/>
      <c r="DMR12" s="65"/>
      <c r="DMW12" s="220"/>
      <c r="DMX12" s="65"/>
      <c r="DMY12" s="65"/>
      <c r="DNH12" s="65"/>
      <c r="DNM12" s="220"/>
      <c r="DNN12" s="65"/>
      <c r="DNO12" s="65"/>
      <c r="DNX12" s="65"/>
      <c r="DOC12" s="220"/>
      <c r="DOD12" s="65"/>
      <c r="DOE12" s="65"/>
      <c r="DON12" s="65"/>
      <c r="DOS12" s="220"/>
      <c r="DOT12" s="65"/>
      <c r="DOU12" s="65"/>
      <c r="DPD12" s="65"/>
      <c r="DPI12" s="220"/>
      <c r="DPJ12" s="65"/>
      <c r="DPK12" s="65"/>
      <c r="DPT12" s="65"/>
      <c r="DPY12" s="220"/>
      <c r="DPZ12" s="65"/>
      <c r="DQA12" s="65"/>
      <c r="DQJ12" s="65"/>
      <c r="DQO12" s="220"/>
      <c r="DQP12" s="65"/>
      <c r="DQQ12" s="65"/>
      <c r="DQZ12" s="65"/>
      <c r="DRE12" s="220"/>
      <c r="DRF12" s="65"/>
      <c r="DRG12" s="65"/>
      <c r="DRP12" s="65"/>
      <c r="DRU12" s="220"/>
      <c r="DRV12" s="65"/>
      <c r="DRW12" s="65"/>
      <c r="DSF12" s="65"/>
      <c r="DSK12" s="220"/>
      <c r="DSL12" s="65"/>
      <c r="DSM12" s="65"/>
      <c r="DSV12" s="65"/>
      <c r="DTA12" s="220"/>
      <c r="DTB12" s="65"/>
      <c r="DTC12" s="65"/>
      <c r="DTL12" s="65"/>
      <c r="DTQ12" s="220"/>
      <c r="DTR12" s="65"/>
      <c r="DTS12" s="65"/>
      <c r="DUB12" s="65"/>
      <c r="DUG12" s="220"/>
      <c r="DUH12" s="65"/>
      <c r="DUI12" s="65"/>
      <c r="DUR12" s="65"/>
      <c r="DUW12" s="220"/>
      <c r="DUX12" s="65"/>
      <c r="DUY12" s="65"/>
      <c r="DVH12" s="65"/>
      <c r="DVM12" s="220"/>
      <c r="DVN12" s="65"/>
      <c r="DVO12" s="65"/>
      <c r="DVX12" s="65"/>
      <c r="DWC12" s="220"/>
      <c r="DWD12" s="65"/>
      <c r="DWE12" s="65"/>
      <c r="DWN12" s="65"/>
      <c r="DWS12" s="220"/>
      <c r="DWT12" s="65"/>
      <c r="DWU12" s="65"/>
      <c r="DXD12" s="65"/>
      <c r="DXI12" s="220"/>
      <c r="DXJ12" s="65"/>
      <c r="DXK12" s="65"/>
      <c r="DXT12" s="65"/>
      <c r="DXY12" s="220"/>
      <c r="DXZ12" s="65"/>
      <c r="DYA12" s="65"/>
      <c r="DYJ12" s="65"/>
      <c r="DYO12" s="220"/>
      <c r="DYP12" s="65"/>
      <c r="DYQ12" s="65"/>
      <c r="DYZ12" s="65"/>
      <c r="DZE12" s="220"/>
      <c r="DZF12" s="65"/>
      <c r="DZG12" s="65"/>
      <c r="DZP12" s="65"/>
      <c r="DZU12" s="220"/>
      <c r="DZV12" s="65"/>
      <c r="DZW12" s="65"/>
      <c r="EAF12" s="65"/>
      <c r="EAK12" s="220"/>
      <c r="EAL12" s="65"/>
      <c r="EAM12" s="65"/>
      <c r="EAV12" s="65"/>
      <c r="EBA12" s="220"/>
      <c r="EBB12" s="65"/>
      <c r="EBC12" s="65"/>
      <c r="EBL12" s="65"/>
      <c r="EBQ12" s="220"/>
      <c r="EBR12" s="65"/>
      <c r="EBS12" s="65"/>
      <c r="ECB12" s="65"/>
      <c r="ECG12" s="220"/>
      <c r="ECH12" s="65"/>
      <c r="ECI12" s="65"/>
      <c r="ECR12" s="65"/>
      <c r="ECW12" s="220"/>
      <c r="ECX12" s="65"/>
      <c r="ECY12" s="65"/>
      <c r="EDH12" s="65"/>
      <c r="EDM12" s="220"/>
      <c r="EDN12" s="65"/>
      <c r="EDO12" s="65"/>
      <c r="EDX12" s="65"/>
      <c r="EEC12" s="220"/>
      <c r="EED12" s="65"/>
      <c r="EEE12" s="65"/>
      <c r="EEN12" s="65"/>
      <c r="EES12" s="220"/>
      <c r="EET12" s="65"/>
      <c r="EEU12" s="65"/>
      <c r="EFD12" s="65"/>
      <c r="EFI12" s="220"/>
      <c r="EFJ12" s="65"/>
      <c r="EFK12" s="65"/>
      <c r="EFT12" s="65"/>
      <c r="EFY12" s="220"/>
      <c r="EFZ12" s="65"/>
      <c r="EGA12" s="65"/>
      <c r="EGJ12" s="65"/>
      <c r="EGO12" s="220"/>
      <c r="EGP12" s="65"/>
      <c r="EGQ12" s="65"/>
      <c r="EGZ12" s="65"/>
      <c r="EHE12" s="220"/>
      <c r="EHF12" s="65"/>
      <c r="EHG12" s="65"/>
      <c r="EHP12" s="65"/>
      <c r="EHU12" s="220"/>
      <c r="EHV12" s="65"/>
      <c r="EHW12" s="65"/>
      <c r="EIF12" s="65"/>
      <c r="EIK12" s="220"/>
      <c r="EIL12" s="65"/>
      <c r="EIM12" s="65"/>
      <c r="EIV12" s="65"/>
      <c r="EJA12" s="220"/>
      <c r="EJB12" s="65"/>
      <c r="EJC12" s="65"/>
      <c r="EJL12" s="65"/>
      <c r="EJQ12" s="220"/>
      <c r="EJR12" s="65"/>
      <c r="EJS12" s="65"/>
      <c r="EKB12" s="65"/>
      <c r="EKG12" s="220"/>
      <c r="EKH12" s="65"/>
      <c r="EKI12" s="65"/>
      <c r="EKR12" s="65"/>
      <c r="EKW12" s="220"/>
      <c r="EKX12" s="65"/>
      <c r="EKY12" s="65"/>
      <c r="ELH12" s="65"/>
      <c r="ELM12" s="220"/>
      <c r="ELN12" s="65"/>
      <c r="ELO12" s="65"/>
      <c r="ELX12" s="65"/>
      <c r="EMC12" s="220"/>
      <c r="EMD12" s="65"/>
      <c r="EME12" s="65"/>
      <c r="EMN12" s="65"/>
      <c r="EMS12" s="220"/>
      <c r="EMT12" s="65"/>
      <c r="EMU12" s="65"/>
      <c r="END12" s="65"/>
      <c r="ENI12" s="220"/>
      <c r="ENJ12" s="65"/>
      <c r="ENK12" s="65"/>
      <c r="ENT12" s="65"/>
      <c r="ENY12" s="220"/>
      <c r="ENZ12" s="65"/>
      <c r="EOA12" s="65"/>
      <c r="EOJ12" s="65"/>
      <c r="EOO12" s="220"/>
      <c r="EOP12" s="65"/>
      <c r="EOQ12" s="65"/>
      <c r="EOZ12" s="65"/>
      <c r="EPE12" s="220"/>
      <c r="EPF12" s="65"/>
      <c r="EPG12" s="65"/>
      <c r="EPP12" s="65"/>
      <c r="EPU12" s="220"/>
      <c r="EPV12" s="65"/>
      <c r="EPW12" s="65"/>
      <c r="EQF12" s="65"/>
      <c r="EQK12" s="220"/>
      <c r="EQL12" s="65"/>
      <c r="EQM12" s="65"/>
      <c r="EQV12" s="65"/>
      <c r="ERA12" s="220"/>
      <c r="ERB12" s="65"/>
      <c r="ERC12" s="65"/>
      <c r="ERL12" s="65"/>
      <c r="ERQ12" s="220"/>
      <c r="ERR12" s="65"/>
      <c r="ERS12" s="65"/>
      <c r="ESB12" s="65"/>
      <c r="ESG12" s="220"/>
      <c r="ESH12" s="65"/>
      <c r="ESI12" s="65"/>
      <c r="ESR12" s="65"/>
      <c r="ESW12" s="220"/>
      <c r="ESX12" s="65"/>
      <c r="ESY12" s="65"/>
      <c r="ETH12" s="65"/>
      <c r="ETM12" s="220"/>
      <c r="ETN12" s="65"/>
      <c r="ETO12" s="65"/>
      <c r="ETX12" s="65"/>
      <c r="EUC12" s="220"/>
      <c r="EUD12" s="65"/>
      <c r="EUE12" s="65"/>
      <c r="EUN12" s="65"/>
      <c r="EUS12" s="220"/>
      <c r="EUT12" s="65"/>
      <c r="EUU12" s="65"/>
      <c r="EVD12" s="65"/>
      <c r="EVI12" s="220"/>
      <c r="EVJ12" s="65"/>
      <c r="EVK12" s="65"/>
      <c r="EVT12" s="65"/>
      <c r="EVY12" s="220"/>
      <c r="EVZ12" s="65"/>
      <c r="EWA12" s="65"/>
      <c r="EWJ12" s="65"/>
      <c r="EWO12" s="220"/>
      <c r="EWP12" s="65"/>
      <c r="EWQ12" s="65"/>
      <c r="EWZ12" s="65"/>
      <c r="EXE12" s="220"/>
      <c r="EXF12" s="65"/>
      <c r="EXG12" s="65"/>
      <c r="EXP12" s="65"/>
      <c r="EXU12" s="220"/>
      <c r="EXV12" s="65"/>
      <c r="EXW12" s="65"/>
      <c r="EYF12" s="65"/>
      <c r="EYK12" s="220"/>
      <c r="EYL12" s="65"/>
      <c r="EYM12" s="65"/>
      <c r="EYV12" s="65"/>
      <c r="EZA12" s="220"/>
      <c r="EZB12" s="65"/>
      <c r="EZC12" s="65"/>
      <c r="EZL12" s="65"/>
      <c r="EZQ12" s="220"/>
      <c r="EZR12" s="65"/>
      <c r="EZS12" s="65"/>
      <c r="FAB12" s="65"/>
      <c r="FAG12" s="220"/>
      <c r="FAH12" s="65"/>
      <c r="FAI12" s="65"/>
      <c r="FAR12" s="65"/>
      <c r="FAW12" s="220"/>
      <c r="FAX12" s="65"/>
      <c r="FAY12" s="65"/>
      <c r="FBH12" s="65"/>
      <c r="FBM12" s="220"/>
      <c r="FBN12" s="65"/>
      <c r="FBO12" s="65"/>
      <c r="FBX12" s="65"/>
      <c r="FCC12" s="220"/>
      <c r="FCD12" s="65"/>
      <c r="FCE12" s="65"/>
      <c r="FCN12" s="65"/>
      <c r="FCS12" s="220"/>
      <c r="FCT12" s="65"/>
      <c r="FCU12" s="65"/>
      <c r="FDD12" s="65"/>
      <c r="FDI12" s="220"/>
      <c r="FDJ12" s="65"/>
      <c r="FDK12" s="65"/>
      <c r="FDT12" s="65"/>
      <c r="FDY12" s="220"/>
      <c r="FDZ12" s="65"/>
      <c r="FEA12" s="65"/>
      <c r="FEJ12" s="65"/>
      <c r="FEO12" s="220"/>
      <c r="FEP12" s="65"/>
      <c r="FEQ12" s="65"/>
      <c r="FEZ12" s="65"/>
      <c r="FFE12" s="220"/>
      <c r="FFF12" s="65"/>
      <c r="FFG12" s="65"/>
      <c r="FFP12" s="65"/>
      <c r="FFU12" s="220"/>
      <c r="FFV12" s="65"/>
      <c r="FFW12" s="65"/>
      <c r="FGF12" s="65"/>
      <c r="FGK12" s="220"/>
      <c r="FGL12" s="65"/>
      <c r="FGM12" s="65"/>
      <c r="FGV12" s="65"/>
      <c r="FHA12" s="220"/>
      <c r="FHB12" s="65"/>
      <c r="FHC12" s="65"/>
      <c r="FHL12" s="65"/>
      <c r="FHQ12" s="220"/>
      <c r="FHR12" s="65"/>
      <c r="FHS12" s="65"/>
      <c r="FIB12" s="65"/>
      <c r="FIG12" s="220"/>
      <c r="FIH12" s="65"/>
      <c r="FII12" s="65"/>
      <c r="FIR12" s="65"/>
      <c r="FIW12" s="220"/>
      <c r="FIX12" s="65"/>
      <c r="FIY12" s="65"/>
      <c r="FJH12" s="65"/>
      <c r="FJM12" s="220"/>
      <c r="FJN12" s="65"/>
      <c r="FJO12" s="65"/>
      <c r="FJX12" s="65"/>
      <c r="FKC12" s="220"/>
      <c r="FKD12" s="65"/>
      <c r="FKE12" s="65"/>
      <c r="FKN12" s="65"/>
      <c r="FKS12" s="220"/>
      <c r="FKT12" s="65"/>
      <c r="FKU12" s="65"/>
      <c r="FLD12" s="65"/>
      <c r="FLI12" s="220"/>
      <c r="FLJ12" s="65"/>
      <c r="FLK12" s="65"/>
      <c r="FLT12" s="65"/>
      <c r="FLY12" s="220"/>
      <c r="FLZ12" s="65"/>
      <c r="FMA12" s="65"/>
      <c r="FMJ12" s="65"/>
      <c r="FMO12" s="220"/>
      <c r="FMP12" s="65"/>
      <c r="FMQ12" s="65"/>
      <c r="FMZ12" s="65"/>
      <c r="FNE12" s="220"/>
      <c r="FNF12" s="65"/>
      <c r="FNG12" s="65"/>
      <c r="FNP12" s="65"/>
      <c r="FNU12" s="220"/>
      <c r="FNV12" s="65"/>
      <c r="FNW12" s="65"/>
      <c r="FOF12" s="65"/>
      <c r="FOK12" s="220"/>
      <c r="FOL12" s="65"/>
      <c r="FOM12" s="65"/>
      <c r="FOV12" s="65"/>
      <c r="FPA12" s="220"/>
      <c r="FPB12" s="65"/>
      <c r="FPC12" s="65"/>
      <c r="FPL12" s="65"/>
      <c r="FPQ12" s="220"/>
      <c r="FPR12" s="65"/>
      <c r="FPS12" s="65"/>
      <c r="FQB12" s="65"/>
      <c r="FQG12" s="220"/>
      <c r="FQH12" s="65"/>
      <c r="FQI12" s="65"/>
      <c r="FQR12" s="65"/>
      <c r="FQW12" s="220"/>
      <c r="FQX12" s="65"/>
      <c r="FQY12" s="65"/>
      <c r="FRH12" s="65"/>
      <c r="FRM12" s="220"/>
      <c r="FRN12" s="65"/>
      <c r="FRO12" s="65"/>
      <c r="FRX12" s="65"/>
      <c r="FSC12" s="220"/>
      <c r="FSD12" s="65"/>
      <c r="FSE12" s="65"/>
      <c r="FSN12" s="65"/>
      <c r="FSS12" s="220"/>
      <c r="FST12" s="65"/>
      <c r="FSU12" s="65"/>
      <c r="FTD12" s="65"/>
      <c r="FTI12" s="220"/>
      <c r="FTJ12" s="65"/>
      <c r="FTK12" s="65"/>
      <c r="FTT12" s="65"/>
      <c r="FTY12" s="220"/>
      <c r="FTZ12" s="65"/>
      <c r="FUA12" s="65"/>
      <c r="FUJ12" s="65"/>
      <c r="FUO12" s="220"/>
      <c r="FUP12" s="65"/>
      <c r="FUQ12" s="65"/>
      <c r="FUZ12" s="65"/>
      <c r="FVE12" s="220"/>
      <c r="FVF12" s="65"/>
      <c r="FVG12" s="65"/>
      <c r="FVP12" s="65"/>
      <c r="FVU12" s="220"/>
      <c r="FVV12" s="65"/>
      <c r="FVW12" s="65"/>
      <c r="FWF12" s="65"/>
      <c r="FWK12" s="220"/>
      <c r="FWL12" s="65"/>
      <c r="FWM12" s="65"/>
      <c r="FWV12" s="65"/>
      <c r="FXA12" s="220"/>
      <c r="FXB12" s="65"/>
      <c r="FXC12" s="65"/>
      <c r="FXL12" s="65"/>
      <c r="FXQ12" s="220"/>
      <c r="FXR12" s="65"/>
      <c r="FXS12" s="65"/>
      <c r="FYB12" s="65"/>
      <c r="FYG12" s="220"/>
      <c r="FYH12" s="65"/>
      <c r="FYI12" s="65"/>
      <c r="FYR12" s="65"/>
      <c r="FYW12" s="220"/>
      <c r="FYX12" s="65"/>
      <c r="FYY12" s="65"/>
      <c r="FZH12" s="65"/>
      <c r="FZM12" s="220"/>
      <c r="FZN12" s="65"/>
      <c r="FZO12" s="65"/>
      <c r="FZX12" s="65"/>
      <c r="GAC12" s="220"/>
      <c r="GAD12" s="65"/>
      <c r="GAE12" s="65"/>
      <c r="GAN12" s="65"/>
      <c r="GAS12" s="220"/>
      <c r="GAT12" s="65"/>
      <c r="GAU12" s="65"/>
      <c r="GBD12" s="65"/>
      <c r="GBI12" s="220"/>
      <c r="GBJ12" s="65"/>
      <c r="GBK12" s="65"/>
      <c r="GBT12" s="65"/>
      <c r="GBY12" s="220"/>
      <c r="GBZ12" s="65"/>
      <c r="GCA12" s="65"/>
      <c r="GCJ12" s="65"/>
      <c r="GCO12" s="220"/>
      <c r="GCP12" s="65"/>
      <c r="GCQ12" s="65"/>
      <c r="GCZ12" s="65"/>
      <c r="GDE12" s="220"/>
      <c r="GDF12" s="65"/>
      <c r="GDG12" s="65"/>
      <c r="GDP12" s="65"/>
      <c r="GDU12" s="220"/>
      <c r="GDV12" s="65"/>
      <c r="GDW12" s="65"/>
      <c r="GEF12" s="65"/>
      <c r="GEK12" s="220"/>
      <c r="GEL12" s="65"/>
      <c r="GEM12" s="65"/>
      <c r="GEV12" s="65"/>
      <c r="GFA12" s="220"/>
      <c r="GFB12" s="65"/>
      <c r="GFC12" s="65"/>
      <c r="GFL12" s="65"/>
      <c r="GFQ12" s="220"/>
      <c r="GFR12" s="65"/>
      <c r="GFS12" s="65"/>
      <c r="GGB12" s="65"/>
      <c r="GGG12" s="220"/>
      <c r="GGH12" s="65"/>
      <c r="GGI12" s="65"/>
      <c r="GGR12" s="65"/>
      <c r="GGW12" s="220"/>
      <c r="GGX12" s="65"/>
      <c r="GGY12" s="65"/>
      <c r="GHH12" s="65"/>
      <c r="GHM12" s="220"/>
      <c r="GHN12" s="65"/>
      <c r="GHO12" s="65"/>
      <c r="GHX12" s="65"/>
      <c r="GIC12" s="220"/>
      <c r="GID12" s="65"/>
      <c r="GIE12" s="65"/>
      <c r="GIN12" s="65"/>
      <c r="GIS12" s="220"/>
      <c r="GIT12" s="65"/>
      <c r="GIU12" s="65"/>
      <c r="GJD12" s="65"/>
      <c r="GJI12" s="220"/>
      <c r="GJJ12" s="65"/>
      <c r="GJK12" s="65"/>
      <c r="GJT12" s="65"/>
      <c r="GJY12" s="220"/>
      <c r="GJZ12" s="65"/>
      <c r="GKA12" s="65"/>
      <c r="GKJ12" s="65"/>
      <c r="GKO12" s="220"/>
      <c r="GKP12" s="65"/>
      <c r="GKQ12" s="65"/>
      <c r="GKZ12" s="65"/>
      <c r="GLE12" s="220"/>
      <c r="GLF12" s="65"/>
      <c r="GLG12" s="65"/>
      <c r="GLP12" s="65"/>
      <c r="GLU12" s="220"/>
      <c r="GLV12" s="65"/>
      <c r="GLW12" s="65"/>
      <c r="GMF12" s="65"/>
      <c r="GMK12" s="220"/>
      <c r="GML12" s="65"/>
      <c r="GMM12" s="65"/>
      <c r="GMV12" s="65"/>
      <c r="GNA12" s="220"/>
      <c r="GNB12" s="65"/>
      <c r="GNC12" s="65"/>
      <c r="GNL12" s="65"/>
      <c r="GNQ12" s="220"/>
      <c r="GNR12" s="65"/>
      <c r="GNS12" s="65"/>
      <c r="GOB12" s="65"/>
      <c r="GOG12" s="220"/>
      <c r="GOH12" s="65"/>
      <c r="GOI12" s="65"/>
      <c r="GOR12" s="65"/>
      <c r="GOW12" s="220"/>
      <c r="GOX12" s="65"/>
      <c r="GOY12" s="65"/>
      <c r="GPH12" s="65"/>
      <c r="GPM12" s="220"/>
      <c r="GPN12" s="65"/>
      <c r="GPO12" s="65"/>
      <c r="GPX12" s="65"/>
      <c r="GQC12" s="220"/>
      <c r="GQD12" s="65"/>
      <c r="GQE12" s="65"/>
      <c r="GQN12" s="65"/>
      <c r="GQS12" s="220"/>
      <c r="GQT12" s="65"/>
      <c r="GQU12" s="65"/>
      <c r="GRD12" s="65"/>
      <c r="GRI12" s="220"/>
      <c r="GRJ12" s="65"/>
      <c r="GRK12" s="65"/>
      <c r="GRT12" s="65"/>
      <c r="GRY12" s="220"/>
      <c r="GRZ12" s="65"/>
      <c r="GSA12" s="65"/>
      <c r="GSJ12" s="65"/>
      <c r="GSO12" s="220"/>
      <c r="GSP12" s="65"/>
      <c r="GSQ12" s="65"/>
      <c r="GSZ12" s="65"/>
      <c r="GTE12" s="220"/>
      <c r="GTF12" s="65"/>
      <c r="GTG12" s="65"/>
      <c r="GTP12" s="65"/>
      <c r="GTU12" s="220"/>
      <c r="GTV12" s="65"/>
      <c r="GTW12" s="65"/>
      <c r="GUF12" s="65"/>
      <c r="GUK12" s="220"/>
      <c r="GUL12" s="65"/>
      <c r="GUM12" s="65"/>
      <c r="GUV12" s="65"/>
      <c r="GVA12" s="220"/>
      <c r="GVB12" s="65"/>
      <c r="GVC12" s="65"/>
      <c r="GVL12" s="65"/>
      <c r="GVQ12" s="220"/>
      <c r="GVR12" s="65"/>
      <c r="GVS12" s="65"/>
      <c r="GWB12" s="65"/>
      <c r="GWG12" s="220"/>
      <c r="GWH12" s="65"/>
      <c r="GWI12" s="65"/>
      <c r="GWR12" s="65"/>
      <c r="GWW12" s="220"/>
      <c r="GWX12" s="65"/>
      <c r="GWY12" s="65"/>
      <c r="GXH12" s="65"/>
      <c r="GXM12" s="220"/>
      <c r="GXN12" s="65"/>
      <c r="GXO12" s="65"/>
      <c r="GXX12" s="65"/>
      <c r="GYC12" s="220"/>
      <c r="GYD12" s="65"/>
      <c r="GYE12" s="65"/>
      <c r="GYN12" s="65"/>
      <c r="GYS12" s="220"/>
      <c r="GYT12" s="65"/>
      <c r="GYU12" s="65"/>
      <c r="GZD12" s="65"/>
      <c r="GZI12" s="220"/>
      <c r="GZJ12" s="65"/>
      <c r="GZK12" s="65"/>
      <c r="GZT12" s="65"/>
      <c r="GZY12" s="220"/>
      <c r="GZZ12" s="65"/>
      <c r="HAA12" s="65"/>
      <c r="HAJ12" s="65"/>
      <c r="HAO12" s="220"/>
      <c r="HAP12" s="65"/>
      <c r="HAQ12" s="65"/>
      <c r="HAZ12" s="65"/>
      <c r="HBE12" s="220"/>
      <c r="HBF12" s="65"/>
      <c r="HBG12" s="65"/>
      <c r="HBP12" s="65"/>
      <c r="HBU12" s="220"/>
      <c r="HBV12" s="65"/>
      <c r="HBW12" s="65"/>
      <c r="HCF12" s="65"/>
      <c r="HCK12" s="220"/>
      <c r="HCL12" s="65"/>
      <c r="HCM12" s="65"/>
      <c r="HCV12" s="65"/>
      <c r="HDA12" s="220"/>
      <c r="HDB12" s="65"/>
      <c r="HDC12" s="65"/>
      <c r="HDL12" s="65"/>
      <c r="HDQ12" s="220"/>
      <c r="HDR12" s="65"/>
      <c r="HDS12" s="65"/>
      <c r="HEB12" s="65"/>
      <c r="HEG12" s="220"/>
      <c r="HEH12" s="65"/>
      <c r="HEI12" s="65"/>
      <c r="HER12" s="65"/>
      <c r="HEW12" s="220"/>
      <c r="HEX12" s="65"/>
      <c r="HEY12" s="65"/>
      <c r="HFH12" s="65"/>
      <c r="HFM12" s="220"/>
      <c r="HFN12" s="65"/>
      <c r="HFO12" s="65"/>
      <c r="HFX12" s="65"/>
      <c r="HGC12" s="220"/>
      <c r="HGD12" s="65"/>
      <c r="HGE12" s="65"/>
      <c r="HGN12" s="65"/>
      <c r="HGS12" s="220"/>
      <c r="HGT12" s="65"/>
      <c r="HGU12" s="65"/>
      <c r="HHD12" s="65"/>
      <c r="HHI12" s="220"/>
      <c r="HHJ12" s="65"/>
      <c r="HHK12" s="65"/>
      <c r="HHT12" s="65"/>
      <c r="HHY12" s="220"/>
      <c r="HHZ12" s="65"/>
      <c r="HIA12" s="65"/>
      <c r="HIJ12" s="65"/>
      <c r="HIO12" s="220"/>
      <c r="HIP12" s="65"/>
      <c r="HIQ12" s="65"/>
      <c r="HIZ12" s="65"/>
      <c r="HJE12" s="220"/>
      <c r="HJF12" s="65"/>
      <c r="HJG12" s="65"/>
      <c r="HJP12" s="65"/>
      <c r="HJU12" s="220"/>
      <c r="HJV12" s="65"/>
      <c r="HJW12" s="65"/>
      <c r="HKF12" s="65"/>
      <c r="HKK12" s="220"/>
      <c r="HKL12" s="65"/>
      <c r="HKM12" s="65"/>
      <c r="HKV12" s="65"/>
      <c r="HLA12" s="220"/>
      <c r="HLB12" s="65"/>
      <c r="HLC12" s="65"/>
      <c r="HLL12" s="65"/>
      <c r="HLQ12" s="220"/>
      <c r="HLR12" s="65"/>
      <c r="HLS12" s="65"/>
      <c r="HMB12" s="65"/>
      <c r="HMG12" s="220"/>
      <c r="HMH12" s="65"/>
      <c r="HMI12" s="65"/>
      <c r="HMR12" s="65"/>
      <c r="HMW12" s="220"/>
      <c r="HMX12" s="65"/>
      <c r="HMY12" s="65"/>
      <c r="HNH12" s="65"/>
      <c r="HNM12" s="220"/>
      <c r="HNN12" s="65"/>
      <c r="HNO12" s="65"/>
      <c r="HNX12" s="65"/>
      <c r="HOC12" s="220"/>
      <c r="HOD12" s="65"/>
      <c r="HOE12" s="65"/>
      <c r="HON12" s="65"/>
      <c r="HOS12" s="220"/>
      <c r="HOT12" s="65"/>
      <c r="HOU12" s="65"/>
      <c r="HPD12" s="65"/>
      <c r="HPI12" s="220"/>
      <c r="HPJ12" s="65"/>
      <c r="HPK12" s="65"/>
      <c r="HPT12" s="65"/>
      <c r="HPY12" s="220"/>
      <c r="HPZ12" s="65"/>
      <c r="HQA12" s="65"/>
      <c r="HQJ12" s="65"/>
      <c r="HQO12" s="220"/>
      <c r="HQP12" s="65"/>
      <c r="HQQ12" s="65"/>
      <c r="HQZ12" s="65"/>
      <c r="HRE12" s="220"/>
      <c r="HRF12" s="65"/>
      <c r="HRG12" s="65"/>
      <c r="HRP12" s="65"/>
      <c r="HRU12" s="220"/>
      <c r="HRV12" s="65"/>
      <c r="HRW12" s="65"/>
      <c r="HSF12" s="65"/>
      <c r="HSK12" s="220"/>
      <c r="HSL12" s="65"/>
      <c r="HSM12" s="65"/>
      <c r="HSV12" s="65"/>
      <c r="HTA12" s="220"/>
      <c r="HTB12" s="65"/>
      <c r="HTC12" s="65"/>
      <c r="HTL12" s="65"/>
      <c r="HTQ12" s="220"/>
      <c r="HTR12" s="65"/>
      <c r="HTS12" s="65"/>
      <c r="HUB12" s="65"/>
      <c r="HUG12" s="220"/>
      <c r="HUH12" s="65"/>
      <c r="HUI12" s="65"/>
      <c r="HUR12" s="65"/>
      <c r="HUW12" s="220"/>
      <c r="HUX12" s="65"/>
      <c r="HUY12" s="65"/>
      <c r="HVH12" s="65"/>
      <c r="HVM12" s="220"/>
      <c r="HVN12" s="65"/>
      <c r="HVO12" s="65"/>
      <c r="HVX12" s="65"/>
      <c r="HWC12" s="220"/>
      <c r="HWD12" s="65"/>
      <c r="HWE12" s="65"/>
      <c r="HWN12" s="65"/>
      <c r="HWS12" s="220"/>
      <c r="HWT12" s="65"/>
      <c r="HWU12" s="65"/>
      <c r="HXD12" s="65"/>
      <c r="HXI12" s="220"/>
      <c r="HXJ12" s="65"/>
      <c r="HXK12" s="65"/>
      <c r="HXT12" s="65"/>
      <c r="HXY12" s="220"/>
      <c r="HXZ12" s="65"/>
      <c r="HYA12" s="65"/>
      <c r="HYJ12" s="65"/>
      <c r="HYO12" s="220"/>
      <c r="HYP12" s="65"/>
      <c r="HYQ12" s="65"/>
      <c r="HYZ12" s="65"/>
      <c r="HZE12" s="220"/>
      <c r="HZF12" s="65"/>
      <c r="HZG12" s="65"/>
      <c r="HZP12" s="65"/>
      <c r="HZU12" s="220"/>
      <c r="HZV12" s="65"/>
      <c r="HZW12" s="65"/>
      <c r="IAF12" s="65"/>
      <c r="IAK12" s="220"/>
      <c r="IAL12" s="65"/>
      <c r="IAM12" s="65"/>
      <c r="IAV12" s="65"/>
      <c r="IBA12" s="220"/>
      <c r="IBB12" s="65"/>
      <c r="IBC12" s="65"/>
      <c r="IBL12" s="65"/>
      <c r="IBQ12" s="220"/>
      <c r="IBR12" s="65"/>
      <c r="IBS12" s="65"/>
      <c r="ICB12" s="65"/>
      <c r="ICG12" s="220"/>
      <c r="ICH12" s="65"/>
      <c r="ICI12" s="65"/>
      <c r="ICR12" s="65"/>
      <c r="ICW12" s="220"/>
      <c r="ICX12" s="65"/>
      <c r="ICY12" s="65"/>
      <c r="IDH12" s="65"/>
      <c r="IDM12" s="220"/>
      <c r="IDN12" s="65"/>
      <c r="IDO12" s="65"/>
      <c r="IDX12" s="65"/>
      <c r="IEC12" s="220"/>
      <c r="IED12" s="65"/>
      <c r="IEE12" s="65"/>
      <c r="IEN12" s="65"/>
      <c r="IES12" s="220"/>
      <c r="IET12" s="65"/>
      <c r="IEU12" s="65"/>
      <c r="IFD12" s="65"/>
      <c r="IFI12" s="220"/>
      <c r="IFJ12" s="65"/>
      <c r="IFK12" s="65"/>
      <c r="IFT12" s="65"/>
      <c r="IFY12" s="220"/>
      <c r="IFZ12" s="65"/>
      <c r="IGA12" s="65"/>
      <c r="IGJ12" s="65"/>
      <c r="IGO12" s="220"/>
      <c r="IGP12" s="65"/>
      <c r="IGQ12" s="65"/>
      <c r="IGZ12" s="65"/>
      <c r="IHE12" s="220"/>
      <c r="IHF12" s="65"/>
      <c r="IHG12" s="65"/>
      <c r="IHP12" s="65"/>
      <c r="IHU12" s="220"/>
      <c r="IHV12" s="65"/>
      <c r="IHW12" s="65"/>
      <c r="IIF12" s="65"/>
      <c r="IIK12" s="220"/>
      <c r="IIL12" s="65"/>
      <c r="IIM12" s="65"/>
      <c r="IIV12" s="65"/>
      <c r="IJA12" s="220"/>
      <c r="IJB12" s="65"/>
      <c r="IJC12" s="65"/>
      <c r="IJL12" s="65"/>
      <c r="IJQ12" s="220"/>
      <c r="IJR12" s="65"/>
      <c r="IJS12" s="65"/>
      <c r="IKB12" s="65"/>
      <c r="IKG12" s="220"/>
      <c r="IKH12" s="65"/>
      <c r="IKI12" s="65"/>
      <c r="IKR12" s="65"/>
      <c r="IKW12" s="220"/>
      <c r="IKX12" s="65"/>
      <c r="IKY12" s="65"/>
      <c r="ILH12" s="65"/>
      <c r="ILM12" s="220"/>
      <c r="ILN12" s="65"/>
      <c r="ILO12" s="65"/>
      <c r="ILX12" s="65"/>
      <c r="IMC12" s="220"/>
      <c r="IMD12" s="65"/>
      <c r="IME12" s="65"/>
      <c r="IMN12" s="65"/>
      <c r="IMS12" s="220"/>
      <c r="IMT12" s="65"/>
      <c r="IMU12" s="65"/>
      <c r="IND12" s="65"/>
      <c r="INI12" s="220"/>
      <c r="INJ12" s="65"/>
      <c r="INK12" s="65"/>
      <c r="INT12" s="65"/>
      <c r="INY12" s="220"/>
      <c r="INZ12" s="65"/>
      <c r="IOA12" s="65"/>
      <c r="IOJ12" s="65"/>
      <c r="IOO12" s="220"/>
      <c r="IOP12" s="65"/>
      <c r="IOQ12" s="65"/>
      <c r="IOZ12" s="65"/>
      <c r="IPE12" s="220"/>
      <c r="IPF12" s="65"/>
      <c r="IPG12" s="65"/>
      <c r="IPP12" s="65"/>
      <c r="IPU12" s="220"/>
      <c r="IPV12" s="65"/>
      <c r="IPW12" s="65"/>
      <c r="IQF12" s="65"/>
      <c r="IQK12" s="220"/>
      <c r="IQL12" s="65"/>
      <c r="IQM12" s="65"/>
      <c r="IQV12" s="65"/>
      <c r="IRA12" s="220"/>
      <c r="IRB12" s="65"/>
      <c r="IRC12" s="65"/>
      <c r="IRL12" s="65"/>
      <c r="IRQ12" s="220"/>
      <c r="IRR12" s="65"/>
      <c r="IRS12" s="65"/>
      <c r="ISB12" s="65"/>
      <c r="ISG12" s="220"/>
      <c r="ISH12" s="65"/>
      <c r="ISI12" s="65"/>
      <c r="ISR12" s="65"/>
      <c r="ISW12" s="220"/>
      <c r="ISX12" s="65"/>
      <c r="ISY12" s="65"/>
      <c r="ITH12" s="65"/>
      <c r="ITM12" s="220"/>
      <c r="ITN12" s="65"/>
      <c r="ITO12" s="65"/>
      <c r="ITX12" s="65"/>
      <c r="IUC12" s="220"/>
      <c r="IUD12" s="65"/>
      <c r="IUE12" s="65"/>
      <c r="IUN12" s="65"/>
      <c r="IUS12" s="220"/>
      <c r="IUT12" s="65"/>
      <c r="IUU12" s="65"/>
      <c r="IVD12" s="65"/>
      <c r="IVI12" s="220"/>
      <c r="IVJ12" s="65"/>
      <c r="IVK12" s="65"/>
      <c r="IVT12" s="65"/>
      <c r="IVY12" s="220"/>
      <c r="IVZ12" s="65"/>
      <c r="IWA12" s="65"/>
      <c r="IWJ12" s="65"/>
      <c r="IWO12" s="220"/>
      <c r="IWP12" s="65"/>
      <c r="IWQ12" s="65"/>
      <c r="IWZ12" s="65"/>
      <c r="IXE12" s="220"/>
      <c r="IXF12" s="65"/>
      <c r="IXG12" s="65"/>
      <c r="IXP12" s="65"/>
      <c r="IXU12" s="220"/>
      <c r="IXV12" s="65"/>
      <c r="IXW12" s="65"/>
      <c r="IYF12" s="65"/>
      <c r="IYK12" s="220"/>
      <c r="IYL12" s="65"/>
      <c r="IYM12" s="65"/>
      <c r="IYV12" s="65"/>
      <c r="IZA12" s="220"/>
      <c r="IZB12" s="65"/>
      <c r="IZC12" s="65"/>
      <c r="IZL12" s="65"/>
      <c r="IZQ12" s="220"/>
      <c r="IZR12" s="65"/>
      <c r="IZS12" s="65"/>
      <c r="JAB12" s="65"/>
      <c r="JAG12" s="220"/>
      <c r="JAH12" s="65"/>
      <c r="JAI12" s="65"/>
      <c r="JAR12" s="65"/>
      <c r="JAW12" s="220"/>
      <c r="JAX12" s="65"/>
      <c r="JAY12" s="65"/>
      <c r="JBH12" s="65"/>
      <c r="JBM12" s="220"/>
      <c r="JBN12" s="65"/>
      <c r="JBO12" s="65"/>
      <c r="JBX12" s="65"/>
      <c r="JCC12" s="220"/>
      <c r="JCD12" s="65"/>
      <c r="JCE12" s="65"/>
      <c r="JCN12" s="65"/>
      <c r="JCS12" s="220"/>
      <c r="JCT12" s="65"/>
      <c r="JCU12" s="65"/>
      <c r="JDD12" s="65"/>
      <c r="JDI12" s="220"/>
      <c r="JDJ12" s="65"/>
      <c r="JDK12" s="65"/>
      <c r="JDT12" s="65"/>
      <c r="JDY12" s="220"/>
      <c r="JDZ12" s="65"/>
      <c r="JEA12" s="65"/>
      <c r="JEJ12" s="65"/>
      <c r="JEO12" s="220"/>
      <c r="JEP12" s="65"/>
      <c r="JEQ12" s="65"/>
      <c r="JEZ12" s="65"/>
      <c r="JFE12" s="220"/>
      <c r="JFF12" s="65"/>
      <c r="JFG12" s="65"/>
      <c r="JFP12" s="65"/>
      <c r="JFU12" s="220"/>
      <c r="JFV12" s="65"/>
      <c r="JFW12" s="65"/>
      <c r="JGF12" s="65"/>
      <c r="JGK12" s="220"/>
      <c r="JGL12" s="65"/>
      <c r="JGM12" s="65"/>
      <c r="JGV12" s="65"/>
      <c r="JHA12" s="220"/>
      <c r="JHB12" s="65"/>
      <c r="JHC12" s="65"/>
      <c r="JHL12" s="65"/>
      <c r="JHQ12" s="220"/>
      <c r="JHR12" s="65"/>
      <c r="JHS12" s="65"/>
      <c r="JIB12" s="65"/>
      <c r="JIG12" s="220"/>
      <c r="JIH12" s="65"/>
      <c r="JII12" s="65"/>
      <c r="JIR12" s="65"/>
      <c r="JIW12" s="220"/>
      <c r="JIX12" s="65"/>
      <c r="JIY12" s="65"/>
      <c r="JJH12" s="65"/>
      <c r="JJM12" s="220"/>
      <c r="JJN12" s="65"/>
      <c r="JJO12" s="65"/>
      <c r="JJX12" s="65"/>
      <c r="JKC12" s="220"/>
      <c r="JKD12" s="65"/>
      <c r="JKE12" s="65"/>
      <c r="JKN12" s="65"/>
      <c r="JKS12" s="220"/>
      <c r="JKT12" s="65"/>
      <c r="JKU12" s="65"/>
      <c r="JLD12" s="65"/>
      <c r="JLI12" s="220"/>
      <c r="JLJ12" s="65"/>
      <c r="JLK12" s="65"/>
      <c r="JLT12" s="65"/>
      <c r="JLY12" s="220"/>
      <c r="JLZ12" s="65"/>
      <c r="JMA12" s="65"/>
      <c r="JMJ12" s="65"/>
      <c r="JMO12" s="220"/>
      <c r="JMP12" s="65"/>
      <c r="JMQ12" s="65"/>
      <c r="JMZ12" s="65"/>
      <c r="JNE12" s="220"/>
      <c r="JNF12" s="65"/>
      <c r="JNG12" s="65"/>
      <c r="JNP12" s="65"/>
      <c r="JNU12" s="220"/>
      <c r="JNV12" s="65"/>
      <c r="JNW12" s="65"/>
      <c r="JOF12" s="65"/>
      <c r="JOK12" s="220"/>
      <c r="JOL12" s="65"/>
      <c r="JOM12" s="65"/>
      <c r="JOV12" s="65"/>
      <c r="JPA12" s="220"/>
      <c r="JPB12" s="65"/>
      <c r="JPC12" s="65"/>
      <c r="JPL12" s="65"/>
      <c r="JPQ12" s="220"/>
      <c r="JPR12" s="65"/>
      <c r="JPS12" s="65"/>
      <c r="JQB12" s="65"/>
      <c r="JQG12" s="220"/>
      <c r="JQH12" s="65"/>
      <c r="JQI12" s="65"/>
      <c r="JQR12" s="65"/>
      <c r="JQW12" s="220"/>
      <c r="JQX12" s="65"/>
      <c r="JQY12" s="65"/>
      <c r="JRH12" s="65"/>
      <c r="JRM12" s="220"/>
      <c r="JRN12" s="65"/>
      <c r="JRO12" s="65"/>
      <c r="JRX12" s="65"/>
      <c r="JSC12" s="220"/>
      <c r="JSD12" s="65"/>
      <c r="JSE12" s="65"/>
      <c r="JSN12" s="65"/>
      <c r="JSS12" s="220"/>
      <c r="JST12" s="65"/>
      <c r="JSU12" s="65"/>
      <c r="JTD12" s="65"/>
      <c r="JTI12" s="220"/>
      <c r="JTJ12" s="65"/>
      <c r="JTK12" s="65"/>
      <c r="JTT12" s="65"/>
      <c r="JTY12" s="220"/>
      <c r="JTZ12" s="65"/>
      <c r="JUA12" s="65"/>
      <c r="JUJ12" s="65"/>
      <c r="JUO12" s="220"/>
      <c r="JUP12" s="65"/>
      <c r="JUQ12" s="65"/>
      <c r="JUZ12" s="65"/>
      <c r="JVE12" s="220"/>
      <c r="JVF12" s="65"/>
      <c r="JVG12" s="65"/>
      <c r="JVP12" s="65"/>
      <c r="JVU12" s="220"/>
      <c r="JVV12" s="65"/>
      <c r="JVW12" s="65"/>
      <c r="JWF12" s="65"/>
      <c r="JWK12" s="220"/>
      <c r="JWL12" s="65"/>
      <c r="JWM12" s="65"/>
      <c r="JWV12" s="65"/>
      <c r="JXA12" s="220"/>
      <c r="JXB12" s="65"/>
      <c r="JXC12" s="65"/>
      <c r="JXL12" s="65"/>
      <c r="JXQ12" s="220"/>
      <c r="JXR12" s="65"/>
      <c r="JXS12" s="65"/>
      <c r="JYB12" s="65"/>
      <c r="JYG12" s="220"/>
      <c r="JYH12" s="65"/>
      <c r="JYI12" s="65"/>
      <c r="JYR12" s="65"/>
      <c r="JYW12" s="220"/>
      <c r="JYX12" s="65"/>
      <c r="JYY12" s="65"/>
      <c r="JZH12" s="65"/>
      <c r="JZM12" s="220"/>
      <c r="JZN12" s="65"/>
      <c r="JZO12" s="65"/>
      <c r="JZX12" s="65"/>
      <c r="KAC12" s="220"/>
      <c r="KAD12" s="65"/>
      <c r="KAE12" s="65"/>
      <c r="KAN12" s="65"/>
      <c r="KAS12" s="220"/>
      <c r="KAT12" s="65"/>
      <c r="KAU12" s="65"/>
      <c r="KBD12" s="65"/>
      <c r="KBI12" s="220"/>
      <c r="KBJ12" s="65"/>
      <c r="KBK12" s="65"/>
      <c r="KBT12" s="65"/>
      <c r="KBY12" s="220"/>
      <c r="KBZ12" s="65"/>
      <c r="KCA12" s="65"/>
      <c r="KCJ12" s="65"/>
      <c r="KCO12" s="220"/>
      <c r="KCP12" s="65"/>
      <c r="KCQ12" s="65"/>
      <c r="KCZ12" s="65"/>
      <c r="KDE12" s="220"/>
      <c r="KDF12" s="65"/>
      <c r="KDG12" s="65"/>
      <c r="KDP12" s="65"/>
      <c r="KDU12" s="220"/>
      <c r="KDV12" s="65"/>
      <c r="KDW12" s="65"/>
      <c r="KEF12" s="65"/>
      <c r="KEK12" s="220"/>
      <c r="KEL12" s="65"/>
      <c r="KEM12" s="65"/>
      <c r="KEV12" s="65"/>
      <c r="KFA12" s="220"/>
      <c r="KFB12" s="65"/>
      <c r="KFC12" s="65"/>
      <c r="KFL12" s="65"/>
      <c r="KFQ12" s="220"/>
      <c r="KFR12" s="65"/>
      <c r="KFS12" s="65"/>
      <c r="KGB12" s="65"/>
      <c r="KGG12" s="220"/>
      <c r="KGH12" s="65"/>
      <c r="KGI12" s="65"/>
      <c r="KGR12" s="65"/>
      <c r="KGW12" s="220"/>
      <c r="KGX12" s="65"/>
      <c r="KGY12" s="65"/>
      <c r="KHH12" s="65"/>
      <c r="KHM12" s="220"/>
      <c r="KHN12" s="65"/>
      <c r="KHO12" s="65"/>
      <c r="KHX12" s="65"/>
      <c r="KIC12" s="220"/>
      <c r="KID12" s="65"/>
      <c r="KIE12" s="65"/>
      <c r="KIN12" s="65"/>
      <c r="KIS12" s="220"/>
      <c r="KIT12" s="65"/>
      <c r="KIU12" s="65"/>
      <c r="KJD12" s="65"/>
      <c r="KJI12" s="220"/>
      <c r="KJJ12" s="65"/>
      <c r="KJK12" s="65"/>
      <c r="KJT12" s="65"/>
      <c r="KJY12" s="220"/>
      <c r="KJZ12" s="65"/>
      <c r="KKA12" s="65"/>
      <c r="KKJ12" s="65"/>
      <c r="KKO12" s="220"/>
      <c r="KKP12" s="65"/>
      <c r="KKQ12" s="65"/>
      <c r="KKZ12" s="65"/>
      <c r="KLE12" s="220"/>
      <c r="KLF12" s="65"/>
      <c r="KLG12" s="65"/>
      <c r="KLP12" s="65"/>
      <c r="KLU12" s="220"/>
      <c r="KLV12" s="65"/>
      <c r="KLW12" s="65"/>
      <c r="KMF12" s="65"/>
      <c r="KMK12" s="220"/>
      <c r="KML12" s="65"/>
      <c r="KMM12" s="65"/>
      <c r="KMV12" s="65"/>
      <c r="KNA12" s="220"/>
      <c r="KNB12" s="65"/>
      <c r="KNC12" s="65"/>
      <c r="KNL12" s="65"/>
      <c r="KNQ12" s="220"/>
      <c r="KNR12" s="65"/>
      <c r="KNS12" s="65"/>
      <c r="KOB12" s="65"/>
      <c r="KOG12" s="220"/>
      <c r="KOH12" s="65"/>
      <c r="KOI12" s="65"/>
      <c r="KOR12" s="65"/>
      <c r="KOW12" s="220"/>
      <c r="KOX12" s="65"/>
      <c r="KOY12" s="65"/>
      <c r="KPH12" s="65"/>
      <c r="KPM12" s="220"/>
      <c r="KPN12" s="65"/>
      <c r="KPO12" s="65"/>
      <c r="KPX12" s="65"/>
      <c r="KQC12" s="220"/>
      <c r="KQD12" s="65"/>
      <c r="KQE12" s="65"/>
      <c r="KQN12" s="65"/>
      <c r="KQS12" s="220"/>
      <c r="KQT12" s="65"/>
      <c r="KQU12" s="65"/>
      <c r="KRD12" s="65"/>
      <c r="KRI12" s="220"/>
      <c r="KRJ12" s="65"/>
      <c r="KRK12" s="65"/>
      <c r="KRT12" s="65"/>
      <c r="KRY12" s="220"/>
      <c r="KRZ12" s="65"/>
      <c r="KSA12" s="65"/>
      <c r="KSJ12" s="65"/>
      <c r="KSO12" s="220"/>
      <c r="KSP12" s="65"/>
      <c r="KSQ12" s="65"/>
      <c r="KSZ12" s="65"/>
      <c r="KTE12" s="220"/>
      <c r="KTF12" s="65"/>
      <c r="KTG12" s="65"/>
      <c r="KTP12" s="65"/>
      <c r="KTU12" s="220"/>
      <c r="KTV12" s="65"/>
      <c r="KTW12" s="65"/>
      <c r="KUF12" s="65"/>
      <c r="KUK12" s="220"/>
      <c r="KUL12" s="65"/>
      <c r="KUM12" s="65"/>
      <c r="KUV12" s="65"/>
      <c r="KVA12" s="220"/>
      <c r="KVB12" s="65"/>
      <c r="KVC12" s="65"/>
      <c r="KVL12" s="65"/>
      <c r="KVQ12" s="220"/>
      <c r="KVR12" s="65"/>
      <c r="KVS12" s="65"/>
      <c r="KWB12" s="65"/>
      <c r="KWG12" s="220"/>
      <c r="KWH12" s="65"/>
      <c r="KWI12" s="65"/>
      <c r="KWR12" s="65"/>
      <c r="KWW12" s="220"/>
      <c r="KWX12" s="65"/>
      <c r="KWY12" s="65"/>
      <c r="KXH12" s="65"/>
      <c r="KXM12" s="220"/>
      <c r="KXN12" s="65"/>
      <c r="KXO12" s="65"/>
      <c r="KXX12" s="65"/>
      <c r="KYC12" s="220"/>
      <c r="KYD12" s="65"/>
      <c r="KYE12" s="65"/>
      <c r="KYN12" s="65"/>
      <c r="KYS12" s="220"/>
      <c r="KYT12" s="65"/>
      <c r="KYU12" s="65"/>
      <c r="KZD12" s="65"/>
      <c r="KZI12" s="220"/>
      <c r="KZJ12" s="65"/>
      <c r="KZK12" s="65"/>
      <c r="KZT12" s="65"/>
      <c r="KZY12" s="220"/>
      <c r="KZZ12" s="65"/>
      <c r="LAA12" s="65"/>
      <c r="LAJ12" s="65"/>
      <c r="LAO12" s="220"/>
      <c r="LAP12" s="65"/>
      <c r="LAQ12" s="65"/>
      <c r="LAZ12" s="65"/>
      <c r="LBE12" s="220"/>
      <c r="LBF12" s="65"/>
      <c r="LBG12" s="65"/>
      <c r="LBP12" s="65"/>
      <c r="LBU12" s="220"/>
      <c r="LBV12" s="65"/>
      <c r="LBW12" s="65"/>
      <c r="LCF12" s="65"/>
      <c r="LCK12" s="220"/>
      <c r="LCL12" s="65"/>
      <c r="LCM12" s="65"/>
      <c r="LCV12" s="65"/>
      <c r="LDA12" s="220"/>
      <c r="LDB12" s="65"/>
      <c r="LDC12" s="65"/>
      <c r="LDL12" s="65"/>
      <c r="LDQ12" s="220"/>
      <c r="LDR12" s="65"/>
      <c r="LDS12" s="65"/>
      <c r="LEB12" s="65"/>
      <c r="LEG12" s="220"/>
      <c r="LEH12" s="65"/>
      <c r="LEI12" s="65"/>
      <c r="LER12" s="65"/>
      <c r="LEW12" s="220"/>
      <c r="LEX12" s="65"/>
      <c r="LEY12" s="65"/>
      <c r="LFH12" s="65"/>
      <c r="LFM12" s="220"/>
      <c r="LFN12" s="65"/>
      <c r="LFO12" s="65"/>
      <c r="LFX12" s="65"/>
      <c r="LGC12" s="220"/>
      <c r="LGD12" s="65"/>
      <c r="LGE12" s="65"/>
      <c r="LGN12" s="65"/>
      <c r="LGS12" s="220"/>
      <c r="LGT12" s="65"/>
      <c r="LGU12" s="65"/>
      <c r="LHD12" s="65"/>
      <c r="LHI12" s="220"/>
      <c r="LHJ12" s="65"/>
      <c r="LHK12" s="65"/>
      <c r="LHT12" s="65"/>
      <c r="LHY12" s="220"/>
      <c r="LHZ12" s="65"/>
      <c r="LIA12" s="65"/>
      <c r="LIJ12" s="65"/>
      <c r="LIO12" s="220"/>
      <c r="LIP12" s="65"/>
      <c r="LIQ12" s="65"/>
      <c r="LIZ12" s="65"/>
      <c r="LJE12" s="220"/>
      <c r="LJF12" s="65"/>
      <c r="LJG12" s="65"/>
      <c r="LJP12" s="65"/>
      <c r="LJU12" s="220"/>
      <c r="LJV12" s="65"/>
      <c r="LJW12" s="65"/>
      <c r="LKF12" s="65"/>
      <c r="LKK12" s="220"/>
      <c r="LKL12" s="65"/>
      <c r="LKM12" s="65"/>
      <c r="LKV12" s="65"/>
      <c r="LLA12" s="220"/>
      <c r="LLB12" s="65"/>
      <c r="LLC12" s="65"/>
      <c r="LLL12" s="65"/>
      <c r="LLQ12" s="220"/>
      <c r="LLR12" s="65"/>
      <c r="LLS12" s="65"/>
      <c r="LMB12" s="65"/>
      <c r="LMG12" s="220"/>
      <c r="LMH12" s="65"/>
      <c r="LMI12" s="65"/>
      <c r="LMR12" s="65"/>
      <c r="LMW12" s="220"/>
      <c r="LMX12" s="65"/>
      <c r="LMY12" s="65"/>
      <c r="LNH12" s="65"/>
      <c r="LNM12" s="220"/>
      <c r="LNN12" s="65"/>
      <c r="LNO12" s="65"/>
      <c r="LNX12" s="65"/>
      <c r="LOC12" s="220"/>
      <c r="LOD12" s="65"/>
      <c r="LOE12" s="65"/>
      <c r="LON12" s="65"/>
      <c r="LOS12" s="220"/>
      <c r="LOT12" s="65"/>
      <c r="LOU12" s="65"/>
      <c r="LPD12" s="65"/>
      <c r="LPI12" s="220"/>
      <c r="LPJ12" s="65"/>
      <c r="LPK12" s="65"/>
      <c r="LPT12" s="65"/>
      <c r="LPY12" s="220"/>
      <c r="LPZ12" s="65"/>
      <c r="LQA12" s="65"/>
      <c r="LQJ12" s="65"/>
      <c r="LQO12" s="220"/>
      <c r="LQP12" s="65"/>
      <c r="LQQ12" s="65"/>
      <c r="LQZ12" s="65"/>
      <c r="LRE12" s="220"/>
      <c r="LRF12" s="65"/>
      <c r="LRG12" s="65"/>
      <c r="LRP12" s="65"/>
      <c r="LRU12" s="220"/>
      <c r="LRV12" s="65"/>
      <c r="LRW12" s="65"/>
      <c r="LSF12" s="65"/>
      <c r="LSK12" s="220"/>
      <c r="LSL12" s="65"/>
      <c r="LSM12" s="65"/>
      <c r="LSV12" s="65"/>
      <c r="LTA12" s="220"/>
      <c r="LTB12" s="65"/>
      <c r="LTC12" s="65"/>
      <c r="LTL12" s="65"/>
      <c r="LTQ12" s="220"/>
      <c r="LTR12" s="65"/>
      <c r="LTS12" s="65"/>
      <c r="LUB12" s="65"/>
      <c r="LUG12" s="220"/>
      <c r="LUH12" s="65"/>
      <c r="LUI12" s="65"/>
      <c r="LUR12" s="65"/>
      <c r="LUW12" s="220"/>
      <c r="LUX12" s="65"/>
      <c r="LUY12" s="65"/>
      <c r="LVH12" s="65"/>
      <c r="LVM12" s="220"/>
      <c r="LVN12" s="65"/>
      <c r="LVO12" s="65"/>
      <c r="LVX12" s="65"/>
      <c r="LWC12" s="220"/>
      <c r="LWD12" s="65"/>
      <c r="LWE12" s="65"/>
      <c r="LWN12" s="65"/>
      <c r="LWS12" s="220"/>
      <c r="LWT12" s="65"/>
      <c r="LWU12" s="65"/>
      <c r="LXD12" s="65"/>
      <c r="LXI12" s="220"/>
      <c r="LXJ12" s="65"/>
      <c r="LXK12" s="65"/>
      <c r="LXT12" s="65"/>
      <c r="LXY12" s="220"/>
      <c r="LXZ12" s="65"/>
      <c r="LYA12" s="65"/>
      <c r="LYJ12" s="65"/>
      <c r="LYO12" s="220"/>
      <c r="LYP12" s="65"/>
      <c r="LYQ12" s="65"/>
      <c r="LYZ12" s="65"/>
      <c r="LZE12" s="220"/>
      <c r="LZF12" s="65"/>
      <c r="LZG12" s="65"/>
      <c r="LZP12" s="65"/>
      <c r="LZU12" s="220"/>
      <c r="LZV12" s="65"/>
      <c r="LZW12" s="65"/>
      <c r="MAF12" s="65"/>
      <c r="MAK12" s="220"/>
      <c r="MAL12" s="65"/>
      <c r="MAM12" s="65"/>
      <c r="MAV12" s="65"/>
      <c r="MBA12" s="220"/>
      <c r="MBB12" s="65"/>
      <c r="MBC12" s="65"/>
      <c r="MBL12" s="65"/>
      <c r="MBQ12" s="220"/>
      <c r="MBR12" s="65"/>
      <c r="MBS12" s="65"/>
      <c r="MCB12" s="65"/>
      <c r="MCG12" s="220"/>
      <c r="MCH12" s="65"/>
      <c r="MCI12" s="65"/>
      <c r="MCR12" s="65"/>
      <c r="MCW12" s="220"/>
      <c r="MCX12" s="65"/>
      <c r="MCY12" s="65"/>
      <c r="MDH12" s="65"/>
      <c r="MDM12" s="220"/>
      <c r="MDN12" s="65"/>
      <c r="MDO12" s="65"/>
      <c r="MDX12" s="65"/>
      <c r="MEC12" s="220"/>
      <c r="MED12" s="65"/>
      <c r="MEE12" s="65"/>
      <c r="MEN12" s="65"/>
      <c r="MES12" s="220"/>
      <c r="MET12" s="65"/>
      <c r="MEU12" s="65"/>
      <c r="MFD12" s="65"/>
      <c r="MFI12" s="220"/>
      <c r="MFJ12" s="65"/>
      <c r="MFK12" s="65"/>
      <c r="MFT12" s="65"/>
      <c r="MFY12" s="220"/>
      <c r="MFZ12" s="65"/>
      <c r="MGA12" s="65"/>
      <c r="MGJ12" s="65"/>
      <c r="MGO12" s="220"/>
      <c r="MGP12" s="65"/>
      <c r="MGQ12" s="65"/>
      <c r="MGZ12" s="65"/>
      <c r="MHE12" s="220"/>
      <c r="MHF12" s="65"/>
      <c r="MHG12" s="65"/>
      <c r="MHP12" s="65"/>
      <c r="MHU12" s="220"/>
      <c r="MHV12" s="65"/>
      <c r="MHW12" s="65"/>
      <c r="MIF12" s="65"/>
      <c r="MIK12" s="220"/>
      <c r="MIL12" s="65"/>
      <c r="MIM12" s="65"/>
      <c r="MIV12" s="65"/>
      <c r="MJA12" s="220"/>
      <c r="MJB12" s="65"/>
      <c r="MJC12" s="65"/>
      <c r="MJL12" s="65"/>
      <c r="MJQ12" s="220"/>
      <c r="MJR12" s="65"/>
      <c r="MJS12" s="65"/>
      <c r="MKB12" s="65"/>
      <c r="MKG12" s="220"/>
      <c r="MKH12" s="65"/>
      <c r="MKI12" s="65"/>
      <c r="MKR12" s="65"/>
      <c r="MKW12" s="220"/>
      <c r="MKX12" s="65"/>
      <c r="MKY12" s="65"/>
      <c r="MLH12" s="65"/>
      <c r="MLM12" s="220"/>
      <c r="MLN12" s="65"/>
      <c r="MLO12" s="65"/>
      <c r="MLX12" s="65"/>
      <c r="MMC12" s="220"/>
      <c r="MMD12" s="65"/>
      <c r="MME12" s="65"/>
      <c r="MMN12" s="65"/>
      <c r="MMS12" s="220"/>
      <c r="MMT12" s="65"/>
      <c r="MMU12" s="65"/>
      <c r="MND12" s="65"/>
      <c r="MNI12" s="220"/>
      <c r="MNJ12" s="65"/>
      <c r="MNK12" s="65"/>
      <c r="MNT12" s="65"/>
      <c r="MNY12" s="220"/>
      <c r="MNZ12" s="65"/>
      <c r="MOA12" s="65"/>
      <c r="MOJ12" s="65"/>
      <c r="MOO12" s="220"/>
      <c r="MOP12" s="65"/>
      <c r="MOQ12" s="65"/>
      <c r="MOZ12" s="65"/>
      <c r="MPE12" s="220"/>
      <c r="MPF12" s="65"/>
      <c r="MPG12" s="65"/>
      <c r="MPP12" s="65"/>
      <c r="MPU12" s="220"/>
      <c r="MPV12" s="65"/>
      <c r="MPW12" s="65"/>
      <c r="MQF12" s="65"/>
      <c r="MQK12" s="220"/>
      <c r="MQL12" s="65"/>
      <c r="MQM12" s="65"/>
      <c r="MQV12" s="65"/>
      <c r="MRA12" s="220"/>
      <c r="MRB12" s="65"/>
      <c r="MRC12" s="65"/>
      <c r="MRL12" s="65"/>
      <c r="MRQ12" s="220"/>
      <c r="MRR12" s="65"/>
      <c r="MRS12" s="65"/>
      <c r="MSB12" s="65"/>
      <c r="MSG12" s="220"/>
      <c r="MSH12" s="65"/>
      <c r="MSI12" s="65"/>
      <c r="MSR12" s="65"/>
      <c r="MSW12" s="220"/>
      <c r="MSX12" s="65"/>
      <c r="MSY12" s="65"/>
      <c r="MTH12" s="65"/>
      <c r="MTM12" s="220"/>
      <c r="MTN12" s="65"/>
      <c r="MTO12" s="65"/>
      <c r="MTX12" s="65"/>
      <c r="MUC12" s="220"/>
      <c r="MUD12" s="65"/>
      <c r="MUE12" s="65"/>
      <c r="MUN12" s="65"/>
      <c r="MUS12" s="220"/>
      <c r="MUT12" s="65"/>
      <c r="MUU12" s="65"/>
      <c r="MVD12" s="65"/>
      <c r="MVI12" s="220"/>
      <c r="MVJ12" s="65"/>
      <c r="MVK12" s="65"/>
      <c r="MVT12" s="65"/>
      <c r="MVY12" s="220"/>
      <c r="MVZ12" s="65"/>
      <c r="MWA12" s="65"/>
      <c r="MWJ12" s="65"/>
      <c r="MWO12" s="220"/>
      <c r="MWP12" s="65"/>
      <c r="MWQ12" s="65"/>
      <c r="MWZ12" s="65"/>
      <c r="MXE12" s="220"/>
      <c r="MXF12" s="65"/>
      <c r="MXG12" s="65"/>
      <c r="MXP12" s="65"/>
      <c r="MXU12" s="220"/>
      <c r="MXV12" s="65"/>
      <c r="MXW12" s="65"/>
      <c r="MYF12" s="65"/>
      <c r="MYK12" s="220"/>
      <c r="MYL12" s="65"/>
      <c r="MYM12" s="65"/>
      <c r="MYV12" s="65"/>
      <c r="MZA12" s="220"/>
      <c r="MZB12" s="65"/>
      <c r="MZC12" s="65"/>
      <c r="MZL12" s="65"/>
      <c r="MZQ12" s="220"/>
      <c r="MZR12" s="65"/>
      <c r="MZS12" s="65"/>
      <c r="NAB12" s="65"/>
      <c r="NAG12" s="220"/>
      <c r="NAH12" s="65"/>
      <c r="NAI12" s="65"/>
      <c r="NAR12" s="65"/>
      <c r="NAW12" s="220"/>
      <c r="NAX12" s="65"/>
      <c r="NAY12" s="65"/>
      <c r="NBH12" s="65"/>
      <c r="NBM12" s="220"/>
      <c r="NBN12" s="65"/>
      <c r="NBO12" s="65"/>
      <c r="NBX12" s="65"/>
      <c r="NCC12" s="220"/>
      <c r="NCD12" s="65"/>
      <c r="NCE12" s="65"/>
      <c r="NCN12" s="65"/>
      <c r="NCS12" s="220"/>
      <c r="NCT12" s="65"/>
      <c r="NCU12" s="65"/>
      <c r="NDD12" s="65"/>
      <c r="NDI12" s="220"/>
      <c r="NDJ12" s="65"/>
      <c r="NDK12" s="65"/>
      <c r="NDT12" s="65"/>
      <c r="NDY12" s="220"/>
      <c r="NDZ12" s="65"/>
      <c r="NEA12" s="65"/>
      <c r="NEJ12" s="65"/>
      <c r="NEO12" s="220"/>
      <c r="NEP12" s="65"/>
      <c r="NEQ12" s="65"/>
      <c r="NEZ12" s="65"/>
      <c r="NFE12" s="220"/>
      <c r="NFF12" s="65"/>
      <c r="NFG12" s="65"/>
      <c r="NFP12" s="65"/>
      <c r="NFU12" s="220"/>
      <c r="NFV12" s="65"/>
      <c r="NFW12" s="65"/>
      <c r="NGF12" s="65"/>
      <c r="NGK12" s="220"/>
      <c r="NGL12" s="65"/>
      <c r="NGM12" s="65"/>
      <c r="NGV12" s="65"/>
      <c r="NHA12" s="220"/>
      <c r="NHB12" s="65"/>
      <c r="NHC12" s="65"/>
      <c r="NHL12" s="65"/>
      <c r="NHQ12" s="220"/>
      <c r="NHR12" s="65"/>
      <c r="NHS12" s="65"/>
      <c r="NIB12" s="65"/>
      <c r="NIG12" s="220"/>
      <c r="NIH12" s="65"/>
      <c r="NII12" s="65"/>
      <c r="NIR12" s="65"/>
      <c r="NIW12" s="220"/>
      <c r="NIX12" s="65"/>
      <c r="NIY12" s="65"/>
      <c r="NJH12" s="65"/>
      <c r="NJM12" s="220"/>
      <c r="NJN12" s="65"/>
      <c r="NJO12" s="65"/>
      <c r="NJX12" s="65"/>
      <c r="NKC12" s="220"/>
      <c r="NKD12" s="65"/>
      <c r="NKE12" s="65"/>
      <c r="NKN12" s="65"/>
      <c r="NKS12" s="220"/>
      <c r="NKT12" s="65"/>
      <c r="NKU12" s="65"/>
      <c r="NLD12" s="65"/>
      <c r="NLI12" s="220"/>
      <c r="NLJ12" s="65"/>
      <c r="NLK12" s="65"/>
      <c r="NLT12" s="65"/>
      <c r="NLY12" s="220"/>
      <c r="NLZ12" s="65"/>
      <c r="NMA12" s="65"/>
      <c r="NMJ12" s="65"/>
      <c r="NMO12" s="220"/>
      <c r="NMP12" s="65"/>
      <c r="NMQ12" s="65"/>
      <c r="NMZ12" s="65"/>
      <c r="NNE12" s="220"/>
      <c r="NNF12" s="65"/>
      <c r="NNG12" s="65"/>
      <c r="NNP12" s="65"/>
      <c r="NNU12" s="220"/>
      <c r="NNV12" s="65"/>
      <c r="NNW12" s="65"/>
      <c r="NOF12" s="65"/>
      <c r="NOK12" s="220"/>
      <c r="NOL12" s="65"/>
      <c r="NOM12" s="65"/>
      <c r="NOV12" s="65"/>
      <c r="NPA12" s="220"/>
      <c r="NPB12" s="65"/>
      <c r="NPC12" s="65"/>
      <c r="NPL12" s="65"/>
      <c r="NPQ12" s="220"/>
      <c r="NPR12" s="65"/>
      <c r="NPS12" s="65"/>
      <c r="NQB12" s="65"/>
      <c r="NQG12" s="220"/>
      <c r="NQH12" s="65"/>
      <c r="NQI12" s="65"/>
      <c r="NQR12" s="65"/>
      <c r="NQW12" s="220"/>
      <c r="NQX12" s="65"/>
      <c r="NQY12" s="65"/>
      <c r="NRH12" s="65"/>
      <c r="NRM12" s="220"/>
      <c r="NRN12" s="65"/>
      <c r="NRO12" s="65"/>
      <c r="NRX12" s="65"/>
      <c r="NSC12" s="220"/>
      <c r="NSD12" s="65"/>
      <c r="NSE12" s="65"/>
      <c r="NSN12" s="65"/>
      <c r="NSS12" s="220"/>
      <c r="NST12" s="65"/>
      <c r="NSU12" s="65"/>
      <c r="NTD12" s="65"/>
      <c r="NTI12" s="220"/>
      <c r="NTJ12" s="65"/>
      <c r="NTK12" s="65"/>
      <c r="NTT12" s="65"/>
      <c r="NTY12" s="220"/>
      <c r="NTZ12" s="65"/>
      <c r="NUA12" s="65"/>
      <c r="NUJ12" s="65"/>
      <c r="NUO12" s="220"/>
      <c r="NUP12" s="65"/>
      <c r="NUQ12" s="65"/>
      <c r="NUZ12" s="65"/>
      <c r="NVE12" s="220"/>
      <c r="NVF12" s="65"/>
      <c r="NVG12" s="65"/>
      <c r="NVP12" s="65"/>
      <c r="NVU12" s="220"/>
      <c r="NVV12" s="65"/>
      <c r="NVW12" s="65"/>
      <c r="NWF12" s="65"/>
      <c r="NWK12" s="220"/>
      <c r="NWL12" s="65"/>
      <c r="NWM12" s="65"/>
      <c r="NWV12" s="65"/>
      <c r="NXA12" s="220"/>
      <c r="NXB12" s="65"/>
      <c r="NXC12" s="65"/>
      <c r="NXL12" s="65"/>
      <c r="NXQ12" s="220"/>
      <c r="NXR12" s="65"/>
      <c r="NXS12" s="65"/>
      <c r="NYB12" s="65"/>
      <c r="NYG12" s="220"/>
      <c r="NYH12" s="65"/>
      <c r="NYI12" s="65"/>
      <c r="NYR12" s="65"/>
      <c r="NYW12" s="220"/>
      <c r="NYX12" s="65"/>
      <c r="NYY12" s="65"/>
      <c r="NZH12" s="65"/>
      <c r="NZM12" s="220"/>
      <c r="NZN12" s="65"/>
      <c r="NZO12" s="65"/>
      <c r="NZX12" s="65"/>
      <c r="OAC12" s="220"/>
      <c r="OAD12" s="65"/>
      <c r="OAE12" s="65"/>
      <c r="OAN12" s="65"/>
      <c r="OAS12" s="220"/>
      <c r="OAT12" s="65"/>
      <c r="OAU12" s="65"/>
      <c r="OBD12" s="65"/>
      <c r="OBI12" s="220"/>
      <c r="OBJ12" s="65"/>
      <c r="OBK12" s="65"/>
      <c r="OBT12" s="65"/>
      <c r="OBY12" s="220"/>
      <c r="OBZ12" s="65"/>
      <c r="OCA12" s="65"/>
      <c r="OCJ12" s="65"/>
      <c r="OCO12" s="220"/>
      <c r="OCP12" s="65"/>
      <c r="OCQ12" s="65"/>
      <c r="OCZ12" s="65"/>
      <c r="ODE12" s="220"/>
      <c r="ODF12" s="65"/>
      <c r="ODG12" s="65"/>
      <c r="ODP12" s="65"/>
      <c r="ODU12" s="220"/>
      <c r="ODV12" s="65"/>
      <c r="ODW12" s="65"/>
      <c r="OEF12" s="65"/>
      <c r="OEK12" s="220"/>
      <c r="OEL12" s="65"/>
      <c r="OEM12" s="65"/>
      <c r="OEV12" s="65"/>
      <c r="OFA12" s="220"/>
      <c r="OFB12" s="65"/>
      <c r="OFC12" s="65"/>
      <c r="OFL12" s="65"/>
      <c r="OFQ12" s="220"/>
      <c r="OFR12" s="65"/>
      <c r="OFS12" s="65"/>
      <c r="OGB12" s="65"/>
      <c r="OGG12" s="220"/>
      <c r="OGH12" s="65"/>
      <c r="OGI12" s="65"/>
      <c r="OGR12" s="65"/>
      <c r="OGW12" s="220"/>
      <c r="OGX12" s="65"/>
      <c r="OGY12" s="65"/>
      <c r="OHH12" s="65"/>
      <c r="OHM12" s="220"/>
      <c r="OHN12" s="65"/>
      <c r="OHO12" s="65"/>
      <c r="OHX12" s="65"/>
      <c r="OIC12" s="220"/>
      <c r="OID12" s="65"/>
      <c r="OIE12" s="65"/>
      <c r="OIN12" s="65"/>
      <c r="OIS12" s="220"/>
      <c r="OIT12" s="65"/>
      <c r="OIU12" s="65"/>
      <c r="OJD12" s="65"/>
      <c r="OJI12" s="220"/>
      <c r="OJJ12" s="65"/>
      <c r="OJK12" s="65"/>
      <c r="OJT12" s="65"/>
      <c r="OJY12" s="220"/>
      <c r="OJZ12" s="65"/>
      <c r="OKA12" s="65"/>
      <c r="OKJ12" s="65"/>
      <c r="OKO12" s="220"/>
      <c r="OKP12" s="65"/>
      <c r="OKQ12" s="65"/>
      <c r="OKZ12" s="65"/>
      <c r="OLE12" s="220"/>
      <c r="OLF12" s="65"/>
      <c r="OLG12" s="65"/>
      <c r="OLP12" s="65"/>
      <c r="OLU12" s="220"/>
      <c r="OLV12" s="65"/>
      <c r="OLW12" s="65"/>
      <c r="OMF12" s="65"/>
      <c r="OMK12" s="220"/>
      <c r="OML12" s="65"/>
      <c r="OMM12" s="65"/>
      <c r="OMV12" s="65"/>
      <c r="ONA12" s="220"/>
      <c r="ONB12" s="65"/>
      <c r="ONC12" s="65"/>
      <c r="ONL12" s="65"/>
      <c r="ONQ12" s="220"/>
      <c r="ONR12" s="65"/>
      <c r="ONS12" s="65"/>
      <c r="OOB12" s="65"/>
      <c r="OOG12" s="220"/>
      <c r="OOH12" s="65"/>
      <c r="OOI12" s="65"/>
      <c r="OOR12" s="65"/>
      <c r="OOW12" s="220"/>
      <c r="OOX12" s="65"/>
      <c r="OOY12" s="65"/>
      <c r="OPH12" s="65"/>
      <c r="OPM12" s="220"/>
      <c r="OPN12" s="65"/>
      <c r="OPO12" s="65"/>
      <c r="OPX12" s="65"/>
      <c r="OQC12" s="220"/>
      <c r="OQD12" s="65"/>
      <c r="OQE12" s="65"/>
      <c r="OQN12" s="65"/>
      <c r="OQS12" s="220"/>
      <c r="OQT12" s="65"/>
      <c r="OQU12" s="65"/>
      <c r="ORD12" s="65"/>
      <c r="ORI12" s="220"/>
      <c r="ORJ12" s="65"/>
      <c r="ORK12" s="65"/>
      <c r="ORT12" s="65"/>
      <c r="ORY12" s="220"/>
      <c r="ORZ12" s="65"/>
      <c r="OSA12" s="65"/>
      <c r="OSJ12" s="65"/>
      <c r="OSO12" s="220"/>
      <c r="OSP12" s="65"/>
      <c r="OSQ12" s="65"/>
      <c r="OSZ12" s="65"/>
      <c r="OTE12" s="220"/>
      <c r="OTF12" s="65"/>
      <c r="OTG12" s="65"/>
      <c r="OTP12" s="65"/>
      <c r="OTU12" s="220"/>
      <c r="OTV12" s="65"/>
      <c r="OTW12" s="65"/>
      <c r="OUF12" s="65"/>
      <c r="OUK12" s="220"/>
      <c r="OUL12" s="65"/>
      <c r="OUM12" s="65"/>
      <c r="OUV12" s="65"/>
      <c r="OVA12" s="220"/>
      <c r="OVB12" s="65"/>
      <c r="OVC12" s="65"/>
      <c r="OVL12" s="65"/>
      <c r="OVQ12" s="220"/>
      <c r="OVR12" s="65"/>
      <c r="OVS12" s="65"/>
      <c r="OWB12" s="65"/>
      <c r="OWG12" s="220"/>
      <c r="OWH12" s="65"/>
      <c r="OWI12" s="65"/>
      <c r="OWR12" s="65"/>
      <c r="OWW12" s="220"/>
      <c r="OWX12" s="65"/>
      <c r="OWY12" s="65"/>
      <c r="OXH12" s="65"/>
      <c r="OXM12" s="220"/>
      <c r="OXN12" s="65"/>
      <c r="OXO12" s="65"/>
      <c r="OXX12" s="65"/>
      <c r="OYC12" s="220"/>
      <c r="OYD12" s="65"/>
      <c r="OYE12" s="65"/>
      <c r="OYN12" s="65"/>
      <c r="OYS12" s="220"/>
      <c r="OYT12" s="65"/>
      <c r="OYU12" s="65"/>
      <c r="OZD12" s="65"/>
      <c r="OZI12" s="220"/>
      <c r="OZJ12" s="65"/>
      <c r="OZK12" s="65"/>
      <c r="OZT12" s="65"/>
      <c r="OZY12" s="220"/>
      <c r="OZZ12" s="65"/>
      <c r="PAA12" s="65"/>
      <c r="PAJ12" s="65"/>
      <c r="PAO12" s="220"/>
      <c r="PAP12" s="65"/>
      <c r="PAQ12" s="65"/>
      <c r="PAZ12" s="65"/>
      <c r="PBE12" s="220"/>
      <c r="PBF12" s="65"/>
      <c r="PBG12" s="65"/>
      <c r="PBP12" s="65"/>
      <c r="PBU12" s="220"/>
      <c r="PBV12" s="65"/>
      <c r="PBW12" s="65"/>
      <c r="PCF12" s="65"/>
      <c r="PCK12" s="220"/>
      <c r="PCL12" s="65"/>
      <c r="PCM12" s="65"/>
      <c r="PCV12" s="65"/>
      <c r="PDA12" s="220"/>
      <c r="PDB12" s="65"/>
      <c r="PDC12" s="65"/>
      <c r="PDL12" s="65"/>
      <c r="PDQ12" s="220"/>
      <c r="PDR12" s="65"/>
      <c r="PDS12" s="65"/>
      <c r="PEB12" s="65"/>
      <c r="PEG12" s="220"/>
      <c r="PEH12" s="65"/>
      <c r="PEI12" s="65"/>
      <c r="PER12" s="65"/>
      <c r="PEW12" s="220"/>
      <c r="PEX12" s="65"/>
      <c r="PEY12" s="65"/>
      <c r="PFH12" s="65"/>
      <c r="PFM12" s="220"/>
      <c r="PFN12" s="65"/>
      <c r="PFO12" s="65"/>
      <c r="PFX12" s="65"/>
      <c r="PGC12" s="220"/>
      <c r="PGD12" s="65"/>
      <c r="PGE12" s="65"/>
      <c r="PGN12" s="65"/>
      <c r="PGS12" s="220"/>
      <c r="PGT12" s="65"/>
      <c r="PGU12" s="65"/>
      <c r="PHD12" s="65"/>
      <c r="PHI12" s="220"/>
      <c r="PHJ12" s="65"/>
      <c r="PHK12" s="65"/>
      <c r="PHT12" s="65"/>
      <c r="PHY12" s="220"/>
      <c r="PHZ12" s="65"/>
      <c r="PIA12" s="65"/>
      <c r="PIJ12" s="65"/>
      <c r="PIO12" s="220"/>
      <c r="PIP12" s="65"/>
      <c r="PIQ12" s="65"/>
      <c r="PIZ12" s="65"/>
      <c r="PJE12" s="220"/>
      <c r="PJF12" s="65"/>
      <c r="PJG12" s="65"/>
      <c r="PJP12" s="65"/>
      <c r="PJU12" s="220"/>
      <c r="PJV12" s="65"/>
      <c r="PJW12" s="65"/>
      <c r="PKF12" s="65"/>
      <c r="PKK12" s="220"/>
      <c r="PKL12" s="65"/>
      <c r="PKM12" s="65"/>
      <c r="PKV12" s="65"/>
      <c r="PLA12" s="220"/>
      <c r="PLB12" s="65"/>
      <c r="PLC12" s="65"/>
      <c r="PLL12" s="65"/>
      <c r="PLQ12" s="220"/>
      <c r="PLR12" s="65"/>
      <c r="PLS12" s="65"/>
      <c r="PMB12" s="65"/>
      <c r="PMG12" s="220"/>
      <c r="PMH12" s="65"/>
      <c r="PMI12" s="65"/>
      <c r="PMR12" s="65"/>
      <c r="PMW12" s="220"/>
      <c r="PMX12" s="65"/>
      <c r="PMY12" s="65"/>
      <c r="PNH12" s="65"/>
      <c r="PNM12" s="220"/>
      <c r="PNN12" s="65"/>
      <c r="PNO12" s="65"/>
      <c r="PNX12" s="65"/>
      <c r="POC12" s="220"/>
      <c r="POD12" s="65"/>
      <c r="POE12" s="65"/>
      <c r="PON12" s="65"/>
      <c r="POS12" s="220"/>
      <c r="POT12" s="65"/>
      <c r="POU12" s="65"/>
      <c r="PPD12" s="65"/>
      <c r="PPI12" s="220"/>
      <c r="PPJ12" s="65"/>
      <c r="PPK12" s="65"/>
      <c r="PPT12" s="65"/>
      <c r="PPY12" s="220"/>
      <c r="PPZ12" s="65"/>
      <c r="PQA12" s="65"/>
      <c r="PQJ12" s="65"/>
      <c r="PQO12" s="220"/>
      <c r="PQP12" s="65"/>
      <c r="PQQ12" s="65"/>
      <c r="PQZ12" s="65"/>
      <c r="PRE12" s="220"/>
      <c r="PRF12" s="65"/>
      <c r="PRG12" s="65"/>
      <c r="PRP12" s="65"/>
      <c r="PRU12" s="220"/>
      <c r="PRV12" s="65"/>
      <c r="PRW12" s="65"/>
      <c r="PSF12" s="65"/>
      <c r="PSK12" s="220"/>
      <c r="PSL12" s="65"/>
      <c r="PSM12" s="65"/>
      <c r="PSV12" s="65"/>
      <c r="PTA12" s="220"/>
      <c r="PTB12" s="65"/>
      <c r="PTC12" s="65"/>
      <c r="PTL12" s="65"/>
      <c r="PTQ12" s="220"/>
      <c r="PTR12" s="65"/>
      <c r="PTS12" s="65"/>
      <c r="PUB12" s="65"/>
      <c r="PUG12" s="220"/>
      <c r="PUH12" s="65"/>
      <c r="PUI12" s="65"/>
      <c r="PUR12" s="65"/>
      <c r="PUW12" s="220"/>
      <c r="PUX12" s="65"/>
      <c r="PUY12" s="65"/>
      <c r="PVH12" s="65"/>
      <c r="PVM12" s="220"/>
      <c r="PVN12" s="65"/>
      <c r="PVO12" s="65"/>
      <c r="PVX12" s="65"/>
      <c r="PWC12" s="220"/>
      <c r="PWD12" s="65"/>
      <c r="PWE12" s="65"/>
      <c r="PWN12" s="65"/>
      <c r="PWS12" s="220"/>
      <c r="PWT12" s="65"/>
      <c r="PWU12" s="65"/>
      <c r="PXD12" s="65"/>
      <c r="PXI12" s="220"/>
      <c r="PXJ12" s="65"/>
      <c r="PXK12" s="65"/>
      <c r="PXT12" s="65"/>
      <c r="PXY12" s="220"/>
      <c r="PXZ12" s="65"/>
      <c r="PYA12" s="65"/>
      <c r="PYJ12" s="65"/>
      <c r="PYO12" s="220"/>
      <c r="PYP12" s="65"/>
      <c r="PYQ12" s="65"/>
      <c r="PYZ12" s="65"/>
      <c r="PZE12" s="220"/>
      <c r="PZF12" s="65"/>
      <c r="PZG12" s="65"/>
      <c r="PZP12" s="65"/>
      <c r="PZU12" s="220"/>
      <c r="PZV12" s="65"/>
      <c r="PZW12" s="65"/>
      <c r="QAF12" s="65"/>
      <c r="QAK12" s="220"/>
      <c r="QAL12" s="65"/>
      <c r="QAM12" s="65"/>
      <c r="QAV12" s="65"/>
      <c r="QBA12" s="220"/>
      <c r="QBB12" s="65"/>
      <c r="QBC12" s="65"/>
      <c r="QBL12" s="65"/>
      <c r="QBQ12" s="220"/>
      <c r="QBR12" s="65"/>
      <c r="QBS12" s="65"/>
      <c r="QCB12" s="65"/>
      <c r="QCG12" s="220"/>
      <c r="QCH12" s="65"/>
      <c r="QCI12" s="65"/>
      <c r="QCR12" s="65"/>
      <c r="QCW12" s="220"/>
      <c r="QCX12" s="65"/>
      <c r="QCY12" s="65"/>
      <c r="QDH12" s="65"/>
      <c r="QDM12" s="220"/>
      <c r="QDN12" s="65"/>
      <c r="QDO12" s="65"/>
      <c r="QDX12" s="65"/>
      <c r="QEC12" s="220"/>
      <c r="QED12" s="65"/>
      <c r="QEE12" s="65"/>
      <c r="QEN12" s="65"/>
      <c r="QES12" s="220"/>
      <c r="QET12" s="65"/>
      <c r="QEU12" s="65"/>
      <c r="QFD12" s="65"/>
      <c r="QFI12" s="220"/>
      <c r="QFJ12" s="65"/>
      <c r="QFK12" s="65"/>
      <c r="QFT12" s="65"/>
      <c r="QFY12" s="220"/>
      <c r="QFZ12" s="65"/>
      <c r="QGA12" s="65"/>
      <c r="QGJ12" s="65"/>
      <c r="QGO12" s="220"/>
      <c r="QGP12" s="65"/>
      <c r="QGQ12" s="65"/>
      <c r="QGZ12" s="65"/>
      <c r="QHE12" s="220"/>
      <c r="QHF12" s="65"/>
      <c r="QHG12" s="65"/>
      <c r="QHP12" s="65"/>
      <c r="QHU12" s="220"/>
      <c r="QHV12" s="65"/>
      <c r="QHW12" s="65"/>
      <c r="QIF12" s="65"/>
      <c r="QIK12" s="220"/>
      <c r="QIL12" s="65"/>
      <c r="QIM12" s="65"/>
      <c r="QIV12" s="65"/>
      <c r="QJA12" s="220"/>
      <c r="QJB12" s="65"/>
      <c r="QJC12" s="65"/>
      <c r="QJL12" s="65"/>
      <c r="QJQ12" s="220"/>
      <c r="QJR12" s="65"/>
      <c r="QJS12" s="65"/>
      <c r="QKB12" s="65"/>
      <c r="QKG12" s="220"/>
      <c r="QKH12" s="65"/>
      <c r="QKI12" s="65"/>
      <c r="QKR12" s="65"/>
      <c r="QKW12" s="220"/>
      <c r="QKX12" s="65"/>
      <c r="QKY12" s="65"/>
      <c r="QLH12" s="65"/>
      <c r="QLM12" s="220"/>
      <c r="QLN12" s="65"/>
      <c r="QLO12" s="65"/>
      <c r="QLX12" s="65"/>
      <c r="QMC12" s="220"/>
      <c r="QMD12" s="65"/>
      <c r="QME12" s="65"/>
      <c r="QMN12" s="65"/>
      <c r="QMS12" s="220"/>
      <c r="QMT12" s="65"/>
      <c r="QMU12" s="65"/>
      <c r="QND12" s="65"/>
      <c r="QNI12" s="220"/>
      <c r="QNJ12" s="65"/>
      <c r="QNK12" s="65"/>
      <c r="QNT12" s="65"/>
      <c r="QNY12" s="220"/>
      <c r="QNZ12" s="65"/>
      <c r="QOA12" s="65"/>
      <c r="QOJ12" s="65"/>
      <c r="QOO12" s="220"/>
      <c r="QOP12" s="65"/>
      <c r="QOQ12" s="65"/>
      <c r="QOZ12" s="65"/>
      <c r="QPE12" s="220"/>
      <c r="QPF12" s="65"/>
      <c r="QPG12" s="65"/>
      <c r="QPP12" s="65"/>
      <c r="QPU12" s="220"/>
      <c r="QPV12" s="65"/>
      <c r="QPW12" s="65"/>
      <c r="QQF12" s="65"/>
      <c r="QQK12" s="220"/>
      <c r="QQL12" s="65"/>
      <c r="QQM12" s="65"/>
      <c r="QQV12" s="65"/>
      <c r="QRA12" s="220"/>
      <c r="QRB12" s="65"/>
      <c r="QRC12" s="65"/>
      <c r="QRL12" s="65"/>
      <c r="QRQ12" s="220"/>
      <c r="QRR12" s="65"/>
      <c r="QRS12" s="65"/>
      <c r="QSB12" s="65"/>
      <c r="QSG12" s="220"/>
      <c r="QSH12" s="65"/>
      <c r="QSI12" s="65"/>
      <c r="QSR12" s="65"/>
      <c r="QSW12" s="220"/>
      <c r="QSX12" s="65"/>
      <c r="QSY12" s="65"/>
      <c r="QTH12" s="65"/>
      <c r="QTM12" s="220"/>
      <c r="QTN12" s="65"/>
      <c r="QTO12" s="65"/>
      <c r="QTX12" s="65"/>
      <c r="QUC12" s="220"/>
      <c r="QUD12" s="65"/>
      <c r="QUE12" s="65"/>
      <c r="QUN12" s="65"/>
      <c r="QUS12" s="220"/>
      <c r="QUT12" s="65"/>
      <c r="QUU12" s="65"/>
      <c r="QVD12" s="65"/>
      <c r="QVI12" s="220"/>
      <c r="QVJ12" s="65"/>
      <c r="QVK12" s="65"/>
      <c r="QVT12" s="65"/>
      <c r="QVY12" s="220"/>
      <c r="QVZ12" s="65"/>
      <c r="QWA12" s="65"/>
      <c r="QWJ12" s="65"/>
      <c r="QWO12" s="220"/>
      <c r="QWP12" s="65"/>
      <c r="QWQ12" s="65"/>
      <c r="QWZ12" s="65"/>
      <c r="QXE12" s="220"/>
      <c r="QXF12" s="65"/>
      <c r="QXG12" s="65"/>
      <c r="QXP12" s="65"/>
      <c r="QXU12" s="220"/>
      <c r="QXV12" s="65"/>
      <c r="QXW12" s="65"/>
      <c r="QYF12" s="65"/>
      <c r="QYK12" s="220"/>
      <c r="QYL12" s="65"/>
      <c r="QYM12" s="65"/>
      <c r="QYV12" s="65"/>
      <c r="QZA12" s="220"/>
      <c r="QZB12" s="65"/>
      <c r="QZC12" s="65"/>
      <c r="QZL12" s="65"/>
      <c r="QZQ12" s="220"/>
      <c r="QZR12" s="65"/>
      <c r="QZS12" s="65"/>
      <c r="RAB12" s="65"/>
      <c r="RAG12" s="220"/>
      <c r="RAH12" s="65"/>
      <c r="RAI12" s="65"/>
      <c r="RAR12" s="65"/>
      <c r="RAW12" s="220"/>
      <c r="RAX12" s="65"/>
      <c r="RAY12" s="65"/>
      <c r="RBH12" s="65"/>
      <c r="RBM12" s="220"/>
      <c r="RBN12" s="65"/>
      <c r="RBO12" s="65"/>
      <c r="RBX12" s="65"/>
      <c r="RCC12" s="220"/>
      <c r="RCD12" s="65"/>
      <c r="RCE12" s="65"/>
      <c r="RCN12" s="65"/>
      <c r="RCS12" s="220"/>
      <c r="RCT12" s="65"/>
      <c r="RCU12" s="65"/>
      <c r="RDD12" s="65"/>
      <c r="RDI12" s="220"/>
      <c r="RDJ12" s="65"/>
      <c r="RDK12" s="65"/>
      <c r="RDT12" s="65"/>
      <c r="RDY12" s="220"/>
      <c r="RDZ12" s="65"/>
      <c r="REA12" s="65"/>
      <c r="REJ12" s="65"/>
      <c r="REO12" s="220"/>
      <c r="REP12" s="65"/>
      <c r="REQ12" s="65"/>
      <c r="REZ12" s="65"/>
      <c r="RFE12" s="220"/>
      <c r="RFF12" s="65"/>
      <c r="RFG12" s="65"/>
      <c r="RFP12" s="65"/>
      <c r="RFU12" s="220"/>
      <c r="RFV12" s="65"/>
      <c r="RFW12" s="65"/>
      <c r="RGF12" s="65"/>
      <c r="RGK12" s="220"/>
      <c r="RGL12" s="65"/>
      <c r="RGM12" s="65"/>
      <c r="RGV12" s="65"/>
      <c r="RHA12" s="220"/>
      <c r="RHB12" s="65"/>
      <c r="RHC12" s="65"/>
      <c r="RHL12" s="65"/>
      <c r="RHQ12" s="220"/>
      <c r="RHR12" s="65"/>
      <c r="RHS12" s="65"/>
      <c r="RIB12" s="65"/>
      <c r="RIG12" s="220"/>
      <c r="RIH12" s="65"/>
      <c r="RII12" s="65"/>
      <c r="RIR12" s="65"/>
      <c r="RIW12" s="220"/>
      <c r="RIX12" s="65"/>
      <c r="RIY12" s="65"/>
      <c r="RJH12" s="65"/>
      <c r="RJM12" s="220"/>
      <c r="RJN12" s="65"/>
      <c r="RJO12" s="65"/>
      <c r="RJX12" s="65"/>
      <c r="RKC12" s="220"/>
      <c r="RKD12" s="65"/>
      <c r="RKE12" s="65"/>
      <c r="RKN12" s="65"/>
      <c r="RKS12" s="220"/>
      <c r="RKT12" s="65"/>
      <c r="RKU12" s="65"/>
      <c r="RLD12" s="65"/>
      <c r="RLI12" s="220"/>
      <c r="RLJ12" s="65"/>
      <c r="RLK12" s="65"/>
      <c r="RLT12" s="65"/>
      <c r="RLY12" s="220"/>
      <c r="RLZ12" s="65"/>
      <c r="RMA12" s="65"/>
      <c r="RMJ12" s="65"/>
      <c r="RMO12" s="220"/>
      <c r="RMP12" s="65"/>
      <c r="RMQ12" s="65"/>
      <c r="RMZ12" s="65"/>
      <c r="RNE12" s="220"/>
      <c r="RNF12" s="65"/>
      <c r="RNG12" s="65"/>
      <c r="RNP12" s="65"/>
      <c r="RNU12" s="220"/>
      <c r="RNV12" s="65"/>
      <c r="RNW12" s="65"/>
      <c r="ROF12" s="65"/>
      <c r="ROK12" s="220"/>
      <c r="ROL12" s="65"/>
      <c r="ROM12" s="65"/>
      <c r="ROV12" s="65"/>
      <c r="RPA12" s="220"/>
      <c r="RPB12" s="65"/>
      <c r="RPC12" s="65"/>
      <c r="RPL12" s="65"/>
      <c r="RPQ12" s="220"/>
      <c r="RPR12" s="65"/>
      <c r="RPS12" s="65"/>
      <c r="RQB12" s="65"/>
      <c r="RQG12" s="220"/>
      <c r="RQH12" s="65"/>
      <c r="RQI12" s="65"/>
      <c r="RQR12" s="65"/>
      <c r="RQW12" s="220"/>
      <c r="RQX12" s="65"/>
      <c r="RQY12" s="65"/>
      <c r="RRH12" s="65"/>
      <c r="RRM12" s="220"/>
      <c r="RRN12" s="65"/>
      <c r="RRO12" s="65"/>
      <c r="RRX12" s="65"/>
      <c r="RSC12" s="220"/>
      <c r="RSD12" s="65"/>
      <c r="RSE12" s="65"/>
      <c r="RSN12" s="65"/>
      <c r="RSS12" s="220"/>
      <c r="RST12" s="65"/>
      <c r="RSU12" s="65"/>
      <c r="RTD12" s="65"/>
      <c r="RTI12" s="220"/>
      <c r="RTJ12" s="65"/>
      <c r="RTK12" s="65"/>
      <c r="RTT12" s="65"/>
      <c r="RTY12" s="220"/>
      <c r="RTZ12" s="65"/>
      <c r="RUA12" s="65"/>
      <c r="RUJ12" s="65"/>
      <c r="RUO12" s="220"/>
      <c r="RUP12" s="65"/>
      <c r="RUQ12" s="65"/>
      <c r="RUZ12" s="65"/>
      <c r="RVE12" s="220"/>
      <c r="RVF12" s="65"/>
      <c r="RVG12" s="65"/>
      <c r="RVP12" s="65"/>
      <c r="RVU12" s="220"/>
      <c r="RVV12" s="65"/>
      <c r="RVW12" s="65"/>
      <c r="RWF12" s="65"/>
      <c r="RWK12" s="220"/>
      <c r="RWL12" s="65"/>
      <c r="RWM12" s="65"/>
      <c r="RWV12" s="65"/>
      <c r="RXA12" s="220"/>
      <c r="RXB12" s="65"/>
      <c r="RXC12" s="65"/>
      <c r="RXL12" s="65"/>
      <c r="RXQ12" s="220"/>
      <c r="RXR12" s="65"/>
      <c r="RXS12" s="65"/>
      <c r="RYB12" s="65"/>
      <c r="RYG12" s="220"/>
      <c r="RYH12" s="65"/>
      <c r="RYI12" s="65"/>
      <c r="RYR12" s="65"/>
      <c r="RYW12" s="220"/>
      <c r="RYX12" s="65"/>
      <c r="RYY12" s="65"/>
      <c r="RZH12" s="65"/>
      <c r="RZM12" s="220"/>
      <c r="RZN12" s="65"/>
      <c r="RZO12" s="65"/>
      <c r="RZX12" s="65"/>
      <c r="SAC12" s="220"/>
      <c r="SAD12" s="65"/>
      <c r="SAE12" s="65"/>
      <c r="SAN12" s="65"/>
      <c r="SAS12" s="220"/>
      <c r="SAT12" s="65"/>
      <c r="SAU12" s="65"/>
      <c r="SBD12" s="65"/>
      <c r="SBI12" s="220"/>
      <c r="SBJ12" s="65"/>
      <c r="SBK12" s="65"/>
      <c r="SBT12" s="65"/>
      <c r="SBY12" s="220"/>
      <c r="SBZ12" s="65"/>
      <c r="SCA12" s="65"/>
      <c r="SCJ12" s="65"/>
      <c r="SCO12" s="220"/>
      <c r="SCP12" s="65"/>
      <c r="SCQ12" s="65"/>
      <c r="SCZ12" s="65"/>
      <c r="SDE12" s="220"/>
      <c r="SDF12" s="65"/>
      <c r="SDG12" s="65"/>
      <c r="SDP12" s="65"/>
      <c r="SDU12" s="220"/>
      <c r="SDV12" s="65"/>
      <c r="SDW12" s="65"/>
      <c r="SEF12" s="65"/>
      <c r="SEK12" s="220"/>
      <c r="SEL12" s="65"/>
      <c r="SEM12" s="65"/>
      <c r="SEV12" s="65"/>
      <c r="SFA12" s="220"/>
      <c r="SFB12" s="65"/>
      <c r="SFC12" s="65"/>
      <c r="SFL12" s="65"/>
      <c r="SFQ12" s="220"/>
      <c r="SFR12" s="65"/>
      <c r="SFS12" s="65"/>
      <c r="SGB12" s="65"/>
      <c r="SGG12" s="220"/>
      <c r="SGH12" s="65"/>
      <c r="SGI12" s="65"/>
      <c r="SGR12" s="65"/>
      <c r="SGW12" s="220"/>
      <c r="SGX12" s="65"/>
      <c r="SGY12" s="65"/>
      <c r="SHH12" s="65"/>
      <c r="SHM12" s="220"/>
      <c r="SHN12" s="65"/>
      <c r="SHO12" s="65"/>
      <c r="SHX12" s="65"/>
      <c r="SIC12" s="220"/>
      <c r="SID12" s="65"/>
      <c r="SIE12" s="65"/>
      <c r="SIN12" s="65"/>
      <c r="SIS12" s="220"/>
      <c r="SIT12" s="65"/>
      <c r="SIU12" s="65"/>
      <c r="SJD12" s="65"/>
      <c r="SJI12" s="220"/>
      <c r="SJJ12" s="65"/>
      <c r="SJK12" s="65"/>
      <c r="SJT12" s="65"/>
      <c r="SJY12" s="220"/>
      <c r="SJZ12" s="65"/>
      <c r="SKA12" s="65"/>
      <c r="SKJ12" s="65"/>
      <c r="SKO12" s="220"/>
      <c r="SKP12" s="65"/>
      <c r="SKQ12" s="65"/>
      <c r="SKZ12" s="65"/>
      <c r="SLE12" s="220"/>
      <c r="SLF12" s="65"/>
      <c r="SLG12" s="65"/>
      <c r="SLP12" s="65"/>
      <c r="SLU12" s="220"/>
      <c r="SLV12" s="65"/>
      <c r="SLW12" s="65"/>
      <c r="SMF12" s="65"/>
      <c r="SMK12" s="220"/>
      <c r="SML12" s="65"/>
      <c r="SMM12" s="65"/>
      <c r="SMV12" s="65"/>
      <c r="SNA12" s="220"/>
      <c r="SNB12" s="65"/>
      <c r="SNC12" s="65"/>
      <c r="SNL12" s="65"/>
      <c r="SNQ12" s="220"/>
      <c r="SNR12" s="65"/>
      <c r="SNS12" s="65"/>
      <c r="SOB12" s="65"/>
      <c r="SOG12" s="220"/>
      <c r="SOH12" s="65"/>
      <c r="SOI12" s="65"/>
      <c r="SOR12" s="65"/>
      <c r="SOW12" s="220"/>
      <c r="SOX12" s="65"/>
      <c r="SOY12" s="65"/>
      <c r="SPH12" s="65"/>
      <c r="SPM12" s="220"/>
      <c r="SPN12" s="65"/>
      <c r="SPO12" s="65"/>
      <c r="SPX12" s="65"/>
      <c r="SQC12" s="220"/>
      <c r="SQD12" s="65"/>
      <c r="SQE12" s="65"/>
      <c r="SQN12" s="65"/>
      <c r="SQS12" s="220"/>
      <c r="SQT12" s="65"/>
      <c r="SQU12" s="65"/>
      <c r="SRD12" s="65"/>
      <c r="SRI12" s="220"/>
      <c r="SRJ12" s="65"/>
      <c r="SRK12" s="65"/>
      <c r="SRT12" s="65"/>
      <c r="SRY12" s="220"/>
      <c r="SRZ12" s="65"/>
      <c r="SSA12" s="65"/>
      <c r="SSJ12" s="65"/>
      <c r="SSO12" s="220"/>
      <c r="SSP12" s="65"/>
      <c r="SSQ12" s="65"/>
      <c r="SSZ12" s="65"/>
      <c r="STE12" s="220"/>
      <c r="STF12" s="65"/>
      <c r="STG12" s="65"/>
      <c r="STP12" s="65"/>
      <c r="STU12" s="220"/>
      <c r="STV12" s="65"/>
      <c r="STW12" s="65"/>
      <c r="SUF12" s="65"/>
      <c r="SUK12" s="220"/>
      <c r="SUL12" s="65"/>
      <c r="SUM12" s="65"/>
      <c r="SUV12" s="65"/>
      <c r="SVA12" s="220"/>
      <c r="SVB12" s="65"/>
      <c r="SVC12" s="65"/>
      <c r="SVL12" s="65"/>
      <c r="SVQ12" s="220"/>
      <c r="SVR12" s="65"/>
      <c r="SVS12" s="65"/>
      <c r="SWB12" s="65"/>
      <c r="SWG12" s="220"/>
      <c r="SWH12" s="65"/>
      <c r="SWI12" s="65"/>
      <c r="SWR12" s="65"/>
      <c r="SWW12" s="220"/>
      <c r="SWX12" s="65"/>
      <c r="SWY12" s="65"/>
      <c r="SXH12" s="65"/>
      <c r="SXM12" s="220"/>
      <c r="SXN12" s="65"/>
      <c r="SXO12" s="65"/>
      <c r="SXX12" s="65"/>
      <c r="SYC12" s="220"/>
      <c r="SYD12" s="65"/>
      <c r="SYE12" s="65"/>
      <c r="SYN12" s="65"/>
      <c r="SYS12" s="220"/>
      <c r="SYT12" s="65"/>
      <c r="SYU12" s="65"/>
      <c r="SZD12" s="65"/>
      <c r="SZI12" s="220"/>
      <c r="SZJ12" s="65"/>
      <c r="SZK12" s="65"/>
      <c r="SZT12" s="65"/>
      <c r="SZY12" s="220"/>
      <c r="SZZ12" s="65"/>
      <c r="TAA12" s="65"/>
      <c r="TAJ12" s="65"/>
      <c r="TAO12" s="220"/>
      <c r="TAP12" s="65"/>
      <c r="TAQ12" s="65"/>
      <c r="TAZ12" s="65"/>
      <c r="TBE12" s="220"/>
      <c r="TBF12" s="65"/>
      <c r="TBG12" s="65"/>
      <c r="TBP12" s="65"/>
      <c r="TBU12" s="220"/>
      <c r="TBV12" s="65"/>
      <c r="TBW12" s="65"/>
      <c r="TCF12" s="65"/>
      <c r="TCK12" s="220"/>
      <c r="TCL12" s="65"/>
      <c r="TCM12" s="65"/>
      <c r="TCV12" s="65"/>
      <c r="TDA12" s="220"/>
      <c r="TDB12" s="65"/>
      <c r="TDC12" s="65"/>
      <c r="TDL12" s="65"/>
      <c r="TDQ12" s="220"/>
      <c r="TDR12" s="65"/>
      <c r="TDS12" s="65"/>
      <c r="TEB12" s="65"/>
      <c r="TEG12" s="220"/>
      <c r="TEH12" s="65"/>
      <c r="TEI12" s="65"/>
      <c r="TER12" s="65"/>
      <c r="TEW12" s="220"/>
      <c r="TEX12" s="65"/>
      <c r="TEY12" s="65"/>
      <c r="TFH12" s="65"/>
      <c r="TFM12" s="220"/>
      <c r="TFN12" s="65"/>
      <c r="TFO12" s="65"/>
      <c r="TFX12" s="65"/>
      <c r="TGC12" s="220"/>
      <c r="TGD12" s="65"/>
      <c r="TGE12" s="65"/>
      <c r="TGN12" s="65"/>
      <c r="TGS12" s="220"/>
      <c r="TGT12" s="65"/>
      <c r="TGU12" s="65"/>
      <c r="THD12" s="65"/>
      <c r="THI12" s="220"/>
      <c r="THJ12" s="65"/>
      <c r="THK12" s="65"/>
      <c r="THT12" s="65"/>
      <c r="THY12" s="220"/>
      <c r="THZ12" s="65"/>
      <c r="TIA12" s="65"/>
      <c r="TIJ12" s="65"/>
      <c r="TIO12" s="220"/>
      <c r="TIP12" s="65"/>
      <c r="TIQ12" s="65"/>
      <c r="TIZ12" s="65"/>
      <c r="TJE12" s="220"/>
      <c r="TJF12" s="65"/>
      <c r="TJG12" s="65"/>
      <c r="TJP12" s="65"/>
      <c r="TJU12" s="220"/>
      <c r="TJV12" s="65"/>
      <c r="TJW12" s="65"/>
      <c r="TKF12" s="65"/>
      <c r="TKK12" s="220"/>
      <c r="TKL12" s="65"/>
      <c r="TKM12" s="65"/>
      <c r="TKV12" s="65"/>
      <c r="TLA12" s="220"/>
      <c r="TLB12" s="65"/>
      <c r="TLC12" s="65"/>
      <c r="TLL12" s="65"/>
      <c r="TLQ12" s="220"/>
      <c r="TLR12" s="65"/>
      <c r="TLS12" s="65"/>
      <c r="TMB12" s="65"/>
      <c r="TMG12" s="220"/>
      <c r="TMH12" s="65"/>
      <c r="TMI12" s="65"/>
      <c r="TMR12" s="65"/>
      <c r="TMW12" s="220"/>
      <c r="TMX12" s="65"/>
      <c r="TMY12" s="65"/>
      <c r="TNH12" s="65"/>
      <c r="TNM12" s="220"/>
      <c r="TNN12" s="65"/>
      <c r="TNO12" s="65"/>
      <c r="TNX12" s="65"/>
      <c r="TOC12" s="220"/>
      <c r="TOD12" s="65"/>
      <c r="TOE12" s="65"/>
      <c r="TON12" s="65"/>
      <c r="TOS12" s="220"/>
      <c r="TOT12" s="65"/>
      <c r="TOU12" s="65"/>
      <c r="TPD12" s="65"/>
      <c r="TPI12" s="220"/>
      <c r="TPJ12" s="65"/>
      <c r="TPK12" s="65"/>
      <c r="TPT12" s="65"/>
      <c r="TPY12" s="220"/>
      <c r="TPZ12" s="65"/>
      <c r="TQA12" s="65"/>
      <c r="TQJ12" s="65"/>
      <c r="TQO12" s="220"/>
      <c r="TQP12" s="65"/>
      <c r="TQQ12" s="65"/>
      <c r="TQZ12" s="65"/>
      <c r="TRE12" s="220"/>
      <c r="TRF12" s="65"/>
      <c r="TRG12" s="65"/>
      <c r="TRP12" s="65"/>
      <c r="TRU12" s="220"/>
      <c r="TRV12" s="65"/>
      <c r="TRW12" s="65"/>
      <c r="TSF12" s="65"/>
      <c r="TSK12" s="220"/>
      <c r="TSL12" s="65"/>
      <c r="TSM12" s="65"/>
      <c r="TSV12" s="65"/>
      <c r="TTA12" s="220"/>
      <c r="TTB12" s="65"/>
      <c r="TTC12" s="65"/>
      <c r="TTL12" s="65"/>
      <c r="TTQ12" s="220"/>
      <c r="TTR12" s="65"/>
      <c r="TTS12" s="65"/>
      <c r="TUB12" s="65"/>
      <c r="TUG12" s="220"/>
      <c r="TUH12" s="65"/>
      <c r="TUI12" s="65"/>
      <c r="TUR12" s="65"/>
      <c r="TUW12" s="220"/>
      <c r="TUX12" s="65"/>
      <c r="TUY12" s="65"/>
      <c r="TVH12" s="65"/>
      <c r="TVM12" s="220"/>
      <c r="TVN12" s="65"/>
      <c r="TVO12" s="65"/>
      <c r="TVX12" s="65"/>
      <c r="TWC12" s="220"/>
      <c r="TWD12" s="65"/>
      <c r="TWE12" s="65"/>
      <c r="TWN12" s="65"/>
      <c r="TWS12" s="220"/>
      <c r="TWT12" s="65"/>
      <c r="TWU12" s="65"/>
      <c r="TXD12" s="65"/>
      <c r="TXI12" s="220"/>
      <c r="TXJ12" s="65"/>
      <c r="TXK12" s="65"/>
      <c r="TXT12" s="65"/>
      <c r="TXY12" s="220"/>
      <c r="TXZ12" s="65"/>
      <c r="TYA12" s="65"/>
      <c r="TYJ12" s="65"/>
      <c r="TYO12" s="220"/>
      <c r="TYP12" s="65"/>
      <c r="TYQ12" s="65"/>
      <c r="TYZ12" s="65"/>
      <c r="TZE12" s="220"/>
      <c r="TZF12" s="65"/>
      <c r="TZG12" s="65"/>
      <c r="TZP12" s="65"/>
      <c r="TZU12" s="220"/>
      <c r="TZV12" s="65"/>
      <c r="TZW12" s="65"/>
      <c r="UAF12" s="65"/>
      <c r="UAK12" s="220"/>
      <c r="UAL12" s="65"/>
      <c r="UAM12" s="65"/>
      <c r="UAV12" s="65"/>
      <c r="UBA12" s="220"/>
      <c r="UBB12" s="65"/>
      <c r="UBC12" s="65"/>
      <c r="UBL12" s="65"/>
      <c r="UBQ12" s="220"/>
      <c r="UBR12" s="65"/>
      <c r="UBS12" s="65"/>
      <c r="UCB12" s="65"/>
      <c r="UCG12" s="220"/>
      <c r="UCH12" s="65"/>
      <c r="UCI12" s="65"/>
      <c r="UCR12" s="65"/>
      <c r="UCW12" s="220"/>
      <c r="UCX12" s="65"/>
      <c r="UCY12" s="65"/>
      <c r="UDH12" s="65"/>
      <c r="UDM12" s="220"/>
      <c r="UDN12" s="65"/>
      <c r="UDO12" s="65"/>
      <c r="UDX12" s="65"/>
      <c r="UEC12" s="220"/>
      <c r="UED12" s="65"/>
      <c r="UEE12" s="65"/>
      <c r="UEN12" s="65"/>
      <c r="UES12" s="220"/>
      <c r="UET12" s="65"/>
      <c r="UEU12" s="65"/>
      <c r="UFD12" s="65"/>
      <c r="UFI12" s="220"/>
      <c r="UFJ12" s="65"/>
      <c r="UFK12" s="65"/>
      <c r="UFT12" s="65"/>
      <c r="UFY12" s="220"/>
      <c r="UFZ12" s="65"/>
      <c r="UGA12" s="65"/>
      <c r="UGJ12" s="65"/>
      <c r="UGO12" s="220"/>
      <c r="UGP12" s="65"/>
      <c r="UGQ12" s="65"/>
      <c r="UGZ12" s="65"/>
      <c r="UHE12" s="220"/>
      <c r="UHF12" s="65"/>
      <c r="UHG12" s="65"/>
      <c r="UHP12" s="65"/>
      <c r="UHU12" s="220"/>
      <c r="UHV12" s="65"/>
      <c r="UHW12" s="65"/>
      <c r="UIF12" s="65"/>
      <c r="UIK12" s="220"/>
      <c r="UIL12" s="65"/>
      <c r="UIM12" s="65"/>
      <c r="UIV12" s="65"/>
      <c r="UJA12" s="220"/>
      <c r="UJB12" s="65"/>
      <c r="UJC12" s="65"/>
      <c r="UJL12" s="65"/>
      <c r="UJQ12" s="220"/>
      <c r="UJR12" s="65"/>
      <c r="UJS12" s="65"/>
      <c r="UKB12" s="65"/>
      <c r="UKG12" s="220"/>
      <c r="UKH12" s="65"/>
      <c r="UKI12" s="65"/>
      <c r="UKR12" s="65"/>
      <c r="UKW12" s="220"/>
      <c r="UKX12" s="65"/>
      <c r="UKY12" s="65"/>
      <c r="ULH12" s="65"/>
      <c r="ULM12" s="220"/>
      <c r="ULN12" s="65"/>
      <c r="ULO12" s="65"/>
      <c r="ULX12" s="65"/>
      <c r="UMC12" s="220"/>
      <c r="UMD12" s="65"/>
      <c r="UME12" s="65"/>
      <c r="UMN12" s="65"/>
      <c r="UMS12" s="220"/>
      <c r="UMT12" s="65"/>
      <c r="UMU12" s="65"/>
      <c r="UND12" s="65"/>
      <c r="UNI12" s="220"/>
      <c r="UNJ12" s="65"/>
      <c r="UNK12" s="65"/>
      <c r="UNT12" s="65"/>
      <c r="UNY12" s="220"/>
      <c r="UNZ12" s="65"/>
      <c r="UOA12" s="65"/>
      <c r="UOJ12" s="65"/>
      <c r="UOO12" s="220"/>
      <c r="UOP12" s="65"/>
      <c r="UOQ12" s="65"/>
      <c r="UOZ12" s="65"/>
      <c r="UPE12" s="220"/>
      <c r="UPF12" s="65"/>
      <c r="UPG12" s="65"/>
      <c r="UPP12" s="65"/>
      <c r="UPU12" s="220"/>
      <c r="UPV12" s="65"/>
      <c r="UPW12" s="65"/>
      <c r="UQF12" s="65"/>
      <c r="UQK12" s="220"/>
      <c r="UQL12" s="65"/>
      <c r="UQM12" s="65"/>
      <c r="UQV12" s="65"/>
      <c r="URA12" s="220"/>
      <c r="URB12" s="65"/>
      <c r="URC12" s="65"/>
      <c r="URL12" s="65"/>
      <c r="URQ12" s="220"/>
      <c r="URR12" s="65"/>
      <c r="URS12" s="65"/>
      <c r="USB12" s="65"/>
      <c r="USG12" s="220"/>
      <c r="USH12" s="65"/>
      <c r="USI12" s="65"/>
      <c r="USR12" s="65"/>
      <c r="USW12" s="220"/>
      <c r="USX12" s="65"/>
      <c r="USY12" s="65"/>
      <c r="UTH12" s="65"/>
      <c r="UTM12" s="220"/>
      <c r="UTN12" s="65"/>
      <c r="UTO12" s="65"/>
      <c r="UTX12" s="65"/>
      <c r="UUC12" s="220"/>
      <c r="UUD12" s="65"/>
      <c r="UUE12" s="65"/>
      <c r="UUN12" s="65"/>
      <c r="UUS12" s="220"/>
      <c r="UUT12" s="65"/>
      <c r="UUU12" s="65"/>
      <c r="UVD12" s="65"/>
      <c r="UVI12" s="220"/>
      <c r="UVJ12" s="65"/>
      <c r="UVK12" s="65"/>
      <c r="UVT12" s="65"/>
      <c r="UVY12" s="220"/>
      <c r="UVZ12" s="65"/>
      <c r="UWA12" s="65"/>
      <c r="UWJ12" s="65"/>
      <c r="UWO12" s="220"/>
      <c r="UWP12" s="65"/>
      <c r="UWQ12" s="65"/>
      <c r="UWZ12" s="65"/>
      <c r="UXE12" s="220"/>
      <c r="UXF12" s="65"/>
      <c r="UXG12" s="65"/>
      <c r="UXP12" s="65"/>
      <c r="UXU12" s="220"/>
      <c r="UXV12" s="65"/>
      <c r="UXW12" s="65"/>
      <c r="UYF12" s="65"/>
      <c r="UYK12" s="220"/>
      <c r="UYL12" s="65"/>
      <c r="UYM12" s="65"/>
      <c r="UYV12" s="65"/>
      <c r="UZA12" s="220"/>
      <c r="UZB12" s="65"/>
      <c r="UZC12" s="65"/>
      <c r="UZL12" s="65"/>
      <c r="UZQ12" s="220"/>
      <c r="UZR12" s="65"/>
      <c r="UZS12" s="65"/>
      <c r="VAB12" s="65"/>
      <c r="VAG12" s="220"/>
      <c r="VAH12" s="65"/>
      <c r="VAI12" s="65"/>
      <c r="VAR12" s="65"/>
      <c r="VAW12" s="220"/>
      <c r="VAX12" s="65"/>
      <c r="VAY12" s="65"/>
      <c r="VBH12" s="65"/>
      <c r="VBM12" s="220"/>
      <c r="VBN12" s="65"/>
      <c r="VBO12" s="65"/>
      <c r="VBX12" s="65"/>
      <c r="VCC12" s="220"/>
      <c r="VCD12" s="65"/>
      <c r="VCE12" s="65"/>
      <c r="VCN12" s="65"/>
      <c r="VCS12" s="220"/>
      <c r="VCT12" s="65"/>
      <c r="VCU12" s="65"/>
      <c r="VDD12" s="65"/>
      <c r="VDI12" s="220"/>
      <c r="VDJ12" s="65"/>
      <c r="VDK12" s="65"/>
      <c r="VDT12" s="65"/>
      <c r="VDY12" s="220"/>
      <c r="VDZ12" s="65"/>
      <c r="VEA12" s="65"/>
      <c r="VEJ12" s="65"/>
      <c r="VEO12" s="220"/>
      <c r="VEP12" s="65"/>
      <c r="VEQ12" s="65"/>
      <c r="VEZ12" s="65"/>
      <c r="VFE12" s="220"/>
      <c r="VFF12" s="65"/>
      <c r="VFG12" s="65"/>
      <c r="VFP12" s="65"/>
      <c r="VFU12" s="220"/>
      <c r="VFV12" s="65"/>
      <c r="VFW12" s="65"/>
      <c r="VGF12" s="65"/>
      <c r="VGK12" s="220"/>
      <c r="VGL12" s="65"/>
      <c r="VGM12" s="65"/>
      <c r="VGV12" s="65"/>
      <c r="VHA12" s="220"/>
      <c r="VHB12" s="65"/>
      <c r="VHC12" s="65"/>
      <c r="VHL12" s="65"/>
      <c r="VHQ12" s="220"/>
      <c r="VHR12" s="65"/>
      <c r="VHS12" s="65"/>
      <c r="VIB12" s="65"/>
      <c r="VIG12" s="220"/>
      <c r="VIH12" s="65"/>
      <c r="VII12" s="65"/>
      <c r="VIR12" s="65"/>
      <c r="VIW12" s="220"/>
      <c r="VIX12" s="65"/>
      <c r="VIY12" s="65"/>
      <c r="VJH12" s="65"/>
      <c r="VJM12" s="220"/>
      <c r="VJN12" s="65"/>
      <c r="VJO12" s="65"/>
      <c r="VJX12" s="65"/>
      <c r="VKC12" s="220"/>
      <c r="VKD12" s="65"/>
      <c r="VKE12" s="65"/>
      <c r="VKN12" s="65"/>
      <c r="VKS12" s="220"/>
      <c r="VKT12" s="65"/>
      <c r="VKU12" s="65"/>
      <c r="VLD12" s="65"/>
      <c r="VLI12" s="220"/>
      <c r="VLJ12" s="65"/>
      <c r="VLK12" s="65"/>
      <c r="VLT12" s="65"/>
      <c r="VLY12" s="220"/>
      <c r="VLZ12" s="65"/>
      <c r="VMA12" s="65"/>
      <c r="VMJ12" s="65"/>
      <c r="VMO12" s="220"/>
      <c r="VMP12" s="65"/>
      <c r="VMQ12" s="65"/>
      <c r="VMZ12" s="65"/>
      <c r="VNE12" s="220"/>
      <c r="VNF12" s="65"/>
      <c r="VNG12" s="65"/>
      <c r="VNP12" s="65"/>
      <c r="VNU12" s="220"/>
      <c r="VNV12" s="65"/>
      <c r="VNW12" s="65"/>
      <c r="VOF12" s="65"/>
      <c r="VOK12" s="220"/>
      <c r="VOL12" s="65"/>
      <c r="VOM12" s="65"/>
      <c r="VOV12" s="65"/>
      <c r="VPA12" s="220"/>
      <c r="VPB12" s="65"/>
      <c r="VPC12" s="65"/>
      <c r="VPL12" s="65"/>
      <c r="VPQ12" s="220"/>
      <c r="VPR12" s="65"/>
      <c r="VPS12" s="65"/>
      <c r="VQB12" s="65"/>
      <c r="VQG12" s="220"/>
      <c r="VQH12" s="65"/>
      <c r="VQI12" s="65"/>
      <c r="VQR12" s="65"/>
      <c r="VQW12" s="220"/>
      <c r="VQX12" s="65"/>
      <c r="VQY12" s="65"/>
      <c r="VRH12" s="65"/>
      <c r="VRM12" s="220"/>
      <c r="VRN12" s="65"/>
      <c r="VRO12" s="65"/>
      <c r="VRX12" s="65"/>
      <c r="VSC12" s="220"/>
      <c r="VSD12" s="65"/>
      <c r="VSE12" s="65"/>
      <c r="VSN12" s="65"/>
      <c r="VSS12" s="220"/>
      <c r="VST12" s="65"/>
      <c r="VSU12" s="65"/>
      <c r="VTD12" s="65"/>
      <c r="VTI12" s="220"/>
      <c r="VTJ12" s="65"/>
      <c r="VTK12" s="65"/>
      <c r="VTT12" s="65"/>
      <c r="VTY12" s="220"/>
      <c r="VTZ12" s="65"/>
      <c r="VUA12" s="65"/>
      <c r="VUJ12" s="65"/>
      <c r="VUO12" s="220"/>
      <c r="VUP12" s="65"/>
      <c r="VUQ12" s="65"/>
      <c r="VUZ12" s="65"/>
      <c r="VVE12" s="220"/>
      <c r="VVF12" s="65"/>
      <c r="VVG12" s="65"/>
      <c r="VVP12" s="65"/>
      <c r="VVU12" s="220"/>
      <c r="VVV12" s="65"/>
      <c r="VVW12" s="65"/>
      <c r="VWF12" s="65"/>
      <c r="VWK12" s="220"/>
      <c r="VWL12" s="65"/>
      <c r="VWM12" s="65"/>
      <c r="VWV12" s="65"/>
      <c r="VXA12" s="220"/>
      <c r="VXB12" s="65"/>
      <c r="VXC12" s="65"/>
      <c r="VXL12" s="65"/>
      <c r="VXQ12" s="220"/>
      <c r="VXR12" s="65"/>
      <c r="VXS12" s="65"/>
      <c r="VYB12" s="65"/>
      <c r="VYG12" s="220"/>
      <c r="VYH12" s="65"/>
      <c r="VYI12" s="65"/>
      <c r="VYR12" s="65"/>
      <c r="VYW12" s="220"/>
      <c r="VYX12" s="65"/>
      <c r="VYY12" s="65"/>
      <c r="VZH12" s="65"/>
      <c r="VZM12" s="220"/>
      <c r="VZN12" s="65"/>
      <c r="VZO12" s="65"/>
      <c r="VZX12" s="65"/>
      <c r="WAC12" s="220"/>
      <c r="WAD12" s="65"/>
      <c r="WAE12" s="65"/>
      <c r="WAN12" s="65"/>
      <c r="WAS12" s="220"/>
      <c r="WAT12" s="65"/>
      <c r="WAU12" s="65"/>
      <c r="WBD12" s="65"/>
      <c r="WBI12" s="220"/>
      <c r="WBJ12" s="65"/>
      <c r="WBK12" s="65"/>
      <c r="WBT12" s="65"/>
      <c r="WBY12" s="220"/>
      <c r="WBZ12" s="65"/>
      <c r="WCA12" s="65"/>
      <c r="WCJ12" s="65"/>
      <c r="WCO12" s="220"/>
      <c r="WCP12" s="65"/>
      <c r="WCQ12" s="65"/>
      <c r="WCZ12" s="65"/>
      <c r="WDE12" s="220"/>
      <c r="WDF12" s="65"/>
      <c r="WDG12" s="65"/>
      <c r="WDP12" s="65"/>
      <c r="WDU12" s="220"/>
      <c r="WDV12" s="65"/>
      <c r="WDW12" s="65"/>
      <c r="WEF12" s="65"/>
      <c r="WEK12" s="220"/>
      <c r="WEL12" s="65"/>
      <c r="WEM12" s="65"/>
      <c r="WEV12" s="65"/>
      <c r="WFA12" s="220"/>
      <c r="WFB12" s="65"/>
      <c r="WFC12" s="65"/>
      <c r="WFL12" s="65"/>
      <c r="WFQ12" s="220"/>
      <c r="WFR12" s="65"/>
      <c r="WFS12" s="65"/>
      <c r="WGB12" s="65"/>
      <c r="WGG12" s="220"/>
      <c r="WGH12" s="65"/>
      <c r="WGI12" s="65"/>
      <c r="WGR12" s="65"/>
      <c r="WGW12" s="220"/>
      <c r="WGX12" s="65"/>
      <c r="WGY12" s="65"/>
      <c r="WHH12" s="65"/>
      <c r="WHM12" s="220"/>
      <c r="WHN12" s="65"/>
      <c r="WHO12" s="65"/>
      <c r="WHX12" s="65"/>
      <c r="WIC12" s="220"/>
      <c r="WID12" s="65"/>
      <c r="WIE12" s="65"/>
      <c r="WIN12" s="65"/>
      <c r="WIS12" s="220"/>
      <c r="WIT12" s="65"/>
      <c r="WIU12" s="65"/>
      <c r="WJD12" s="65"/>
      <c r="WJI12" s="220"/>
      <c r="WJJ12" s="65"/>
      <c r="WJK12" s="65"/>
      <c r="WJT12" s="65"/>
      <c r="WJY12" s="220"/>
      <c r="WJZ12" s="65"/>
      <c r="WKA12" s="65"/>
      <c r="WKJ12" s="65"/>
      <c r="WKO12" s="220"/>
      <c r="WKP12" s="65"/>
      <c r="WKQ12" s="65"/>
      <c r="WKZ12" s="65"/>
      <c r="WLE12" s="220"/>
      <c r="WLF12" s="65"/>
      <c r="WLG12" s="65"/>
      <c r="WLP12" s="65"/>
      <c r="WLU12" s="220"/>
      <c r="WLV12" s="65"/>
      <c r="WLW12" s="65"/>
      <c r="WMF12" s="65"/>
      <c r="WMK12" s="220"/>
      <c r="WML12" s="65"/>
      <c r="WMM12" s="65"/>
      <c r="WMV12" s="65"/>
      <c r="WNA12" s="220"/>
      <c r="WNB12" s="65"/>
      <c r="WNC12" s="65"/>
      <c r="WNL12" s="65"/>
      <c r="WNQ12" s="220"/>
      <c r="WNR12" s="65"/>
      <c r="WNS12" s="65"/>
      <c r="WOB12" s="65"/>
      <c r="WOG12" s="220"/>
      <c r="WOH12" s="65"/>
      <c r="WOI12" s="65"/>
      <c r="WOR12" s="65"/>
      <c r="WOW12" s="220"/>
      <c r="WOX12" s="65"/>
      <c r="WOY12" s="65"/>
      <c r="WPH12" s="65"/>
      <c r="WPM12" s="220"/>
      <c r="WPN12" s="65"/>
      <c r="WPO12" s="65"/>
      <c r="WPX12" s="65"/>
      <c r="WQC12" s="220"/>
      <c r="WQD12" s="65"/>
      <c r="WQE12" s="65"/>
      <c r="WQN12" s="65"/>
      <c r="WQS12" s="220"/>
      <c r="WQT12" s="65"/>
      <c r="WQU12" s="65"/>
      <c r="WRD12" s="65"/>
      <c r="WRI12" s="220"/>
      <c r="WRJ12" s="65"/>
      <c r="WRK12" s="65"/>
      <c r="WRT12" s="65"/>
      <c r="WRY12" s="220"/>
      <c r="WRZ12" s="65"/>
      <c r="WSA12" s="65"/>
      <c r="WSJ12" s="65"/>
      <c r="WSO12" s="220"/>
      <c r="WSP12" s="65"/>
      <c r="WSQ12" s="65"/>
      <c r="WSZ12" s="65"/>
      <c r="WTE12" s="220"/>
      <c r="WTF12" s="65"/>
      <c r="WTG12" s="65"/>
      <c r="WTP12" s="65"/>
      <c r="WTU12" s="220"/>
      <c r="WTV12" s="65"/>
      <c r="WTW12" s="65"/>
      <c r="WUF12" s="65"/>
      <c r="WUK12" s="220"/>
      <c r="WUL12" s="65"/>
      <c r="WUM12" s="65"/>
      <c r="WUV12" s="65"/>
      <c r="WVA12" s="220"/>
      <c r="WVB12" s="65"/>
      <c r="WVC12" s="65"/>
      <c r="WVL12" s="65"/>
      <c r="WVQ12" s="220"/>
      <c r="WVR12" s="65"/>
      <c r="WVS12" s="65"/>
      <c r="WWB12" s="65"/>
      <c r="WWG12" s="220"/>
      <c r="WWH12" s="65"/>
      <c r="WWI12" s="65"/>
      <c r="WWR12" s="65"/>
      <c r="WWW12" s="220"/>
      <c r="WWX12" s="65"/>
      <c r="WWY12" s="65"/>
      <c r="WXH12" s="65"/>
      <c r="WXM12" s="220"/>
      <c r="WXN12" s="65"/>
      <c r="WXO12" s="65"/>
      <c r="WXX12" s="65"/>
      <c r="WYC12" s="220"/>
      <c r="WYD12" s="65"/>
      <c r="WYE12" s="65"/>
      <c r="WYN12" s="65"/>
      <c r="WYS12" s="220"/>
      <c r="WYT12" s="65"/>
      <c r="WYU12" s="65"/>
      <c r="WZD12" s="65"/>
      <c r="WZI12" s="220"/>
      <c r="WZJ12" s="65"/>
      <c r="WZK12" s="65"/>
      <c r="WZT12" s="65"/>
      <c r="WZY12" s="220"/>
      <c r="WZZ12" s="65"/>
      <c r="XAA12" s="65"/>
      <c r="XAJ12" s="65"/>
      <c r="XAO12" s="220"/>
      <c r="XAP12" s="65"/>
      <c r="XAQ12" s="65"/>
      <c r="XAZ12" s="65"/>
      <c r="XBE12" s="220"/>
      <c r="XBF12" s="65"/>
      <c r="XBG12" s="65"/>
      <c r="XBP12" s="65"/>
      <c r="XBU12" s="220"/>
      <c r="XBV12" s="65"/>
      <c r="XBW12" s="65"/>
      <c r="XCF12" s="65"/>
      <c r="XCK12" s="220"/>
      <c r="XCL12" s="65"/>
      <c r="XCM12" s="65"/>
      <c r="XCV12" s="65"/>
      <c r="XDA12" s="220"/>
      <c r="XDB12" s="65"/>
      <c r="XDC12" s="65"/>
      <c r="XDL12" s="65"/>
      <c r="XDQ12" s="220"/>
      <c r="XDR12" s="65"/>
      <c r="XDS12" s="65"/>
      <c r="XEB12" s="65"/>
      <c r="XEG12" s="220"/>
      <c r="XEH12" s="65"/>
      <c r="XEI12" s="65"/>
      <c r="XER12" s="65"/>
    </row>
    <row r="13" spans="1:1019 1028:2043 2052:3067 3076:4091 4100:5115 5124:6139 6148:7163 7172:8187 8196:9211 9220:10235 10244:11259 11268:12283 12292:13307 13316:14331 14340:15355 15364:16372" ht="31.5" hidden="1" customHeight="1" x14ac:dyDescent="0.2">
      <c r="A13" s="220"/>
      <c r="B13" s="68" t="s">
        <v>672</v>
      </c>
      <c r="C13" s="69"/>
      <c r="D13" s="69"/>
      <c r="E13" s="70"/>
      <c r="F13" s="71" t="s">
        <v>427</v>
      </c>
      <c r="G13" s="72"/>
      <c r="H13" s="73"/>
      <c r="I13" s="64"/>
      <c r="J13" s="64"/>
      <c r="K13" s="65"/>
      <c r="T13" s="65"/>
      <c r="Y13" s="220"/>
      <c r="Z13" s="65"/>
      <c r="AA13" s="65"/>
      <c r="AJ13" s="65"/>
      <c r="AO13" s="220"/>
      <c r="AP13" s="65"/>
      <c r="AQ13" s="65"/>
      <c r="AZ13" s="65"/>
      <c r="BE13" s="220"/>
      <c r="BF13" s="65"/>
      <c r="BG13" s="65"/>
      <c r="BP13" s="65"/>
      <c r="BU13" s="220"/>
      <c r="BV13" s="65"/>
      <c r="BW13" s="65"/>
      <c r="CF13" s="65"/>
      <c r="CK13" s="220"/>
      <c r="CL13" s="65"/>
      <c r="CM13" s="65"/>
      <c r="CV13" s="65"/>
      <c r="DA13" s="220"/>
      <c r="DB13" s="65"/>
      <c r="DC13" s="65"/>
      <c r="DL13" s="65"/>
      <c r="DQ13" s="220"/>
      <c r="DR13" s="65"/>
      <c r="DS13" s="65"/>
      <c r="EB13" s="65"/>
      <c r="EG13" s="220"/>
      <c r="EH13" s="65"/>
      <c r="EI13" s="65"/>
      <c r="ER13" s="65"/>
      <c r="EW13" s="220"/>
      <c r="EX13" s="65"/>
      <c r="EY13" s="65"/>
      <c r="FH13" s="65"/>
      <c r="FM13" s="220"/>
      <c r="FN13" s="65"/>
      <c r="FO13" s="65"/>
      <c r="FX13" s="65"/>
      <c r="GC13" s="220"/>
      <c r="GD13" s="65"/>
      <c r="GE13" s="65"/>
      <c r="GN13" s="65"/>
      <c r="GS13" s="220"/>
      <c r="GT13" s="65"/>
      <c r="GU13" s="65"/>
      <c r="HD13" s="65"/>
      <c r="HI13" s="220"/>
      <c r="HJ13" s="65"/>
      <c r="HK13" s="65"/>
      <c r="HT13" s="65"/>
      <c r="HY13" s="220"/>
      <c r="HZ13" s="65"/>
      <c r="IA13" s="65"/>
      <c r="IJ13" s="65"/>
      <c r="IO13" s="220"/>
      <c r="IP13" s="65"/>
      <c r="IQ13" s="65"/>
      <c r="IZ13" s="65"/>
      <c r="JE13" s="220"/>
      <c r="JF13" s="65"/>
      <c r="JG13" s="65"/>
      <c r="JP13" s="65"/>
      <c r="JU13" s="220"/>
      <c r="JV13" s="65"/>
      <c r="JW13" s="65"/>
      <c r="KF13" s="65"/>
      <c r="KK13" s="220"/>
      <c r="KL13" s="65"/>
      <c r="KM13" s="65"/>
      <c r="KV13" s="65"/>
      <c r="LA13" s="220"/>
      <c r="LB13" s="65"/>
      <c r="LC13" s="65"/>
      <c r="LL13" s="65"/>
      <c r="LQ13" s="220"/>
      <c r="LR13" s="65"/>
      <c r="LS13" s="65"/>
      <c r="MB13" s="65"/>
      <c r="MG13" s="220"/>
      <c r="MH13" s="65"/>
      <c r="MI13" s="65"/>
      <c r="MR13" s="65"/>
      <c r="MW13" s="220"/>
      <c r="MX13" s="65"/>
      <c r="MY13" s="65"/>
      <c r="NH13" s="65"/>
      <c r="NM13" s="220"/>
      <c r="NN13" s="65"/>
      <c r="NO13" s="65"/>
      <c r="NX13" s="65"/>
      <c r="OC13" s="220"/>
      <c r="OD13" s="65"/>
      <c r="OE13" s="65"/>
      <c r="ON13" s="65"/>
      <c r="OS13" s="220"/>
      <c r="OT13" s="65"/>
      <c r="OU13" s="65"/>
      <c r="PD13" s="65"/>
      <c r="PI13" s="220"/>
      <c r="PJ13" s="65"/>
      <c r="PK13" s="65"/>
      <c r="PT13" s="65"/>
      <c r="PY13" s="220"/>
      <c r="PZ13" s="65"/>
      <c r="QA13" s="65"/>
      <c r="QJ13" s="65"/>
      <c r="QO13" s="220"/>
      <c r="QP13" s="65"/>
      <c r="QQ13" s="65"/>
      <c r="QZ13" s="65"/>
      <c r="RE13" s="220"/>
      <c r="RF13" s="65"/>
      <c r="RG13" s="65"/>
      <c r="RP13" s="65"/>
      <c r="RU13" s="220"/>
      <c r="RV13" s="65"/>
      <c r="RW13" s="65"/>
      <c r="SF13" s="65"/>
      <c r="SK13" s="220"/>
      <c r="SL13" s="65"/>
      <c r="SM13" s="65"/>
      <c r="SV13" s="65"/>
      <c r="TA13" s="220"/>
      <c r="TB13" s="65"/>
      <c r="TC13" s="65"/>
      <c r="TL13" s="65"/>
      <c r="TQ13" s="220"/>
      <c r="TR13" s="65"/>
      <c r="TS13" s="65"/>
      <c r="UB13" s="65"/>
      <c r="UG13" s="220"/>
      <c r="UH13" s="65"/>
      <c r="UI13" s="65"/>
      <c r="UR13" s="65"/>
      <c r="UW13" s="220"/>
      <c r="UX13" s="65"/>
      <c r="UY13" s="65"/>
      <c r="VH13" s="65"/>
      <c r="VM13" s="220"/>
      <c r="VN13" s="65"/>
      <c r="VO13" s="65"/>
      <c r="VX13" s="65"/>
      <c r="WC13" s="220"/>
      <c r="WD13" s="65"/>
      <c r="WE13" s="65"/>
      <c r="WN13" s="65"/>
      <c r="WS13" s="220"/>
      <c r="WT13" s="65"/>
      <c r="WU13" s="65"/>
      <c r="XD13" s="65"/>
      <c r="XI13" s="220"/>
      <c r="XJ13" s="65"/>
      <c r="XK13" s="65"/>
      <c r="XT13" s="65"/>
      <c r="XY13" s="220"/>
      <c r="XZ13" s="65"/>
      <c r="YA13" s="65"/>
      <c r="YJ13" s="65"/>
      <c r="YO13" s="220"/>
      <c r="YP13" s="65"/>
      <c r="YQ13" s="65"/>
      <c r="YZ13" s="65"/>
      <c r="ZE13" s="220"/>
      <c r="ZF13" s="65"/>
      <c r="ZG13" s="65"/>
      <c r="ZP13" s="65"/>
      <c r="ZU13" s="220"/>
      <c r="ZV13" s="65"/>
      <c r="ZW13" s="65"/>
      <c r="AAF13" s="65"/>
      <c r="AAK13" s="220"/>
      <c r="AAL13" s="65"/>
      <c r="AAM13" s="65"/>
      <c r="AAV13" s="65"/>
      <c r="ABA13" s="220"/>
      <c r="ABB13" s="65"/>
      <c r="ABC13" s="65"/>
      <c r="ABL13" s="65"/>
      <c r="ABQ13" s="220"/>
      <c r="ABR13" s="65"/>
      <c r="ABS13" s="65"/>
      <c r="ACB13" s="65"/>
      <c r="ACG13" s="220"/>
      <c r="ACH13" s="65"/>
      <c r="ACI13" s="65"/>
      <c r="ACR13" s="65"/>
      <c r="ACW13" s="220"/>
      <c r="ACX13" s="65"/>
      <c r="ACY13" s="65"/>
      <c r="ADH13" s="65"/>
      <c r="ADM13" s="220"/>
      <c r="ADN13" s="65"/>
      <c r="ADO13" s="65"/>
      <c r="ADX13" s="65"/>
      <c r="AEC13" s="220"/>
      <c r="AED13" s="65"/>
      <c r="AEE13" s="65"/>
      <c r="AEN13" s="65"/>
      <c r="AES13" s="220"/>
      <c r="AET13" s="65"/>
      <c r="AEU13" s="65"/>
      <c r="AFD13" s="65"/>
      <c r="AFI13" s="220"/>
      <c r="AFJ13" s="65"/>
      <c r="AFK13" s="65"/>
      <c r="AFT13" s="65"/>
      <c r="AFY13" s="220"/>
      <c r="AFZ13" s="65"/>
      <c r="AGA13" s="65"/>
      <c r="AGJ13" s="65"/>
      <c r="AGO13" s="220"/>
      <c r="AGP13" s="65"/>
      <c r="AGQ13" s="65"/>
      <c r="AGZ13" s="65"/>
      <c r="AHE13" s="220"/>
      <c r="AHF13" s="65"/>
      <c r="AHG13" s="65"/>
      <c r="AHP13" s="65"/>
      <c r="AHU13" s="220"/>
      <c r="AHV13" s="65"/>
      <c r="AHW13" s="65"/>
      <c r="AIF13" s="65"/>
      <c r="AIK13" s="220"/>
      <c r="AIL13" s="65"/>
      <c r="AIM13" s="65"/>
      <c r="AIV13" s="65"/>
      <c r="AJA13" s="220"/>
      <c r="AJB13" s="65"/>
      <c r="AJC13" s="65"/>
      <c r="AJL13" s="65"/>
      <c r="AJQ13" s="220"/>
      <c r="AJR13" s="65"/>
      <c r="AJS13" s="65"/>
      <c r="AKB13" s="65"/>
      <c r="AKG13" s="220"/>
      <c r="AKH13" s="65"/>
      <c r="AKI13" s="65"/>
      <c r="AKR13" s="65"/>
      <c r="AKW13" s="220"/>
      <c r="AKX13" s="65"/>
      <c r="AKY13" s="65"/>
      <c r="ALH13" s="65"/>
      <c r="ALM13" s="220"/>
      <c r="ALN13" s="65"/>
      <c r="ALO13" s="65"/>
      <c r="ALX13" s="65"/>
      <c r="AMC13" s="220"/>
      <c r="AMD13" s="65"/>
      <c r="AME13" s="65"/>
      <c r="AMN13" s="65"/>
      <c r="AMS13" s="220"/>
      <c r="AMT13" s="65"/>
      <c r="AMU13" s="65"/>
      <c r="AND13" s="65"/>
      <c r="ANI13" s="220"/>
      <c r="ANJ13" s="65"/>
      <c r="ANK13" s="65"/>
      <c r="ANT13" s="65"/>
      <c r="ANY13" s="220"/>
      <c r="ANZ13" s="65"/>
      <c r="AOA13" s="65"/>
      <c r="AOJ13" s="65"/>
      <c r="AOO13" s="220"/>
      <c r="AOP13" s="65"/>
      <c r="AOQ13" s="65"/>
      <c r="AOZ13" s="65"/>
      <c r="APE13" s="220"/>
      <c r="APF13" s="65"/>
      <c r="APG13" s="65"/>
      <c r="APP13" s="65"/>
      <c r="APU13" s="220"/>
      <c r="APV13" s="65"/>
      <c r="APW13" s="65"/>
      <c r="AQF13" s="65"/>
      <c r="AQK13" s="220"/>
      <c r="AQL13" s="65"/>
      <c r="AQM13" s="65"/>
      <c r="AQV13" s="65"/>
      <c r="ARA13" s="220"/>
      <c r="ARB13" s="65"/>
      <c r="ARC13" s="65"/>
      <c r="ARL13" s="65"/>
      <c r="ARQ13" s="220"/>
      <c r="ARR13" s="65"/>
      <c r="ARS13" s="65"/>
      <c r="ASB13" s="65"/>
      <c r="ASG13" s="220"/>
      <c r="ASH13" s="65"/>
      <c r="ASI13" s="65"/>
      <c r="ASR13" s="65"/>
      <c r="ASW13" s="220"/>
      <c r="ASX13" s="65"/>
      <c r="ASY13" s="65"/>
      <c r="ATH13" s="65"/>
      <c r="ATM13" s="220"/>
      <c r="ATN13" s="65"/>
      <c r="ATO13" s="65"/>
      <c r="ATX13" s="65"/>
      <c r="AUC13" s="220"/>
      <c r="AUD13" s="65"/>
      <c r="AUE13" s="65"/>
      <c r="AUN13" s="65"/>
      <c r="AUS13" s="220"/>
      <c r="AUT13" s="65"/>
      <c r="AUU13" s="65"/>
      <c r="AVD13" s="65"/>
      <c r="AVI13" s="220"/>
      <c r="AVJ13" s="65"/>
      <c r="AVK13" s="65"/>
      <c r="AVT13" s="65"/>
      <c r="AVY13" s="220"/>
      <c r="AVZ13" s="65"/>
      <c r="AWA13" s="65"/>
      <c r="AWJ13" s="65"/>
      <c r="AWO13" s="220"/>
      <c r="AWP13" s="65"/>
      <c r="AWQ13" s="65"/>
      <c r="AWZ13" s="65"/>
      <c r="AXE13" s="220"/>
      <c r="AXF13" s="65"/>
      <c r="AXG13" s="65"/>
      <c r="AXP13" s="65"/>
      <c r="AXU13" s="220"/>
      <c r="AXV13" s="65"/>
      <c r="AXW13" s="65"/>
      <c r="AYF13" s="65"/>
      <c r="AYK13" s="220"/>
      <c r="AYL13" s="65"/>
      <c r="AYM13" s="65"/>
      <c r="AYV13" s="65"/>
      <c r="AZA13" s="220"/>
      <c r="AZB13" s="65"/>
      <c r="AZC13" s="65"/>
      <c r="AZL13" s="65"/>
      <c r="AZQ13" s="220"/>
      <c r="AZR13" s="65"/>
      <c r="AZS13" s="65"/>
      <c r="BAB13" s="65"/>
      <c r="BAG13" s="220"/>
      <c r="BAH13" s="65"/>
      <c r="BAI13" s="65"/>
      <c r="BAR13" s="65"/>
      <c r="BAW13" s="220"/>
      <c r="BAX13" s="65"/>
      <c r="BAY13" s="65"/>
      <c r="BBH13" s="65"/>
      <c r="BBM13" s="220"/>
      <c r="BBN13" s="65"/>
      <c r="BBO13" s="65"/>
      <c r="BBX13" s="65"/>
      <c r="BCC13" s="220"/>
      <c r="BCD13" s="65"/>
      <c r="BCE13" s="65"/>
      <c r="BCN13" s="65"/>
      <c r="BCS13" s="220"/>
      <c r="BCT13" s="65"/>
      <c r="BCU13" s="65"/>
      <c r="BDD13" s="65"/>
      <c r="BDI13" s="220"/>
      <c r="BDJ13" s="65"/>
      <c r="BDK13" s="65"/>
      <c r="BDT13" s="65"/>
      <c r="BDY13" s="220"/>
      <c r="BDZ13" s="65"/>
      <c r="BEA13" s="65"/>
      <c r="BEJ13" s="65"/>
      <c r="BEO13" s="220"/>
      <c r="BEP13" s="65"/>
      <c r="BEQ13" s="65"/>
      <c r="BEZ13" s="65"/>
      <c r="BFE13" s="220"/>
      <c r="BFF13" s="65"/>
      <c r="BFG13" s="65"/>
      <c r="BFP13" s="65"/>
      <c r="BFU13" s="220"/>
      <c r="BFV13" s="65"/>
      <c r="BFW13" s="65"/>
      <c r="BGF13" s="65"/>
      <c r="BGK13" s="220"/>
      <c r="BGL13" s="65"/>
      <c r="BGM13" s="65"/>
      <c r="BGV13" s="65"/>
      <c r="BHA13" s="220"/>
      <c r="BHB13" s="65"/>
      <c r="BHC13" s="65"/>
      <c r="BHL13" s="65"/>
      <c r="BHQ13" s="220"/>
      <c r="BHR13" s="65"/>
      <c r="BHS13" s="65"/>
      <c r="BIB13" s="65"/>
      <c r="BIG13" s="220"/>
      <c r="BIH13" s="65"/>
      <c r="BII13" s="65"/>
      <c r="BIR13" s="65"/>
      <c r="BIW13" s="220"/>
      <c r="BIX13" s="65"/>
      <c r="BIY13" s="65"/>
      <c r="BJH13" s="65"/>
      <c r="BJM13" s="220"/>
      <c r="BJN13" s="65"/>
      <c r="BJO13" s="65"/>
      <c r="BJX13" s="65"/>
      <c r="BKC13" s="220"/>
      <c r="BKD13" s="65"/>
      <c r="BKE13" s="65"/>
      <c r="BKN13" s="65"/>
      <c r="BKS13" s="220"/>
      <c r="BKT13" s="65"/>
      <c r="BKU13" s="65"/>
      <c r="BLD13" s="65"/>
      <c r="BLI13" s="220"/>
      <c r="BLJ13" s="65"/>
      <c r="BLK13" s="65"/>
      <c r="BLT13" s="65"/>
      <c r="BLY13" s="220"/>
      <c r="BLZ13" s="65"/>
      <c r="BMA13" s="65"/>
      <c r="BMJ13" s="65"/>
      <c r="BMO13" s="220"/>
      <c r="BMP13" s="65"/>
      <c r="BMQ13" s="65"/>
      <c r="BMZ13" s="65"/>
      <c r="BNE13" s="220"/>
      <c r="BNF13" s="65"/>
      <c r="BNG13" s="65"/>
      <c r="BNP13" s="65"/>
      <c r="BNU13" s="220"/>
      <c r="BNV13" s="65"/>
      <c r="BNW13" s="65"/>
      <c r="BOF13" s="65"/>
      <c r="BOK13" s="220"/>
      <c r="BOL13" s="65"/>
      <c r="BOM13" s="65"/>
      <c r="BOV13" s="65"/>
      <c r="BPA13" s="220"/>
      <c r="BPB13" s="65"/>
      <c r="BPC13" s="65"/>
      <c r="BPL13" s="65"/>
      <c r="BPQ13" s="220"/>
      <c r="BPR13" s="65"/>
      <c r="BPS13" s="65"/>
      <c r="BQB13" s="65"/>
      <c r="BQG13" s="220"/>
      <c r="BQH13" s="65"/>
      <c r="BQI13" s="65"/>
      <c r="BQR13" s="65"/>
      <c r="BQW13" s="220"/>
      <c r="BQX13" s="65"/>
      <c r="BQY13" s="65"/>
      <c r="BRH13" s="65"/>
      <c r="BRM13" s="220"/>
      <c r="BRN13" s="65"/>
      <c r="BRO13" s="65"/>
      <c r="BRX13" s="65"/>
      <c r="BSC13" s="220"/>
      <c r="BSD13" s="65"/>
      <c r="BSE13" s="65"/>
      <c r="BSN13" s="65"/>
      <c r="BSS13" s="220"/>
      <c r="BST13" s="65"/>
      <c r="BSU13" s="65"/>
      <c r="BTD13" s="65"/>
      <c r="BTI13" s="220"/>
      <c r="BTJ13" s="65"/>
      <c r="BTK13" s="65"/>
      <c r="BTT13" s="65"/>
      <c r="BTY13" s="220"/>
      <c r="BTZ13" s="65"/>
      <c r="BUA13" s="65"/>
      <c r="BUJ13" s="65"/>
      <c r="BUO13" s="220"/>
      <c r="BUP13" s="65"/>
      <c r="BUQ13" s="65"/>
      <c r="BUZ13" s="65"/>
      <c r="BVE13" s="220"/>
      <c r="BVF13" s="65"/>
      <c r="BVG13" s="65"/>
      <c r="BVP13" s="65"/>
      <c r="BVU13" s="220"/>
      <c r="BVV13" s="65"/>
      <c r="BVW13" s="65"/>
      <c r="BWF13" s="65"/>
      <c r="BWK13" s="220"/>
      <c r="BWL13" s="65"/>
      <c r="BWM13" s="65"/>
      <c r="BWV13" s="65"/>
      <c r="BXA13" s="220"/>
      <c r="BXB13" s="65"/>
      <c r="BXC13" s="65"/>
      <c r="BXL13" s="65"/>
      <c r="BXQ13" s="220"/>
      <c r="BXR13" s="65"/>
      <c r="BXS13" s="65"/>
      <c r="BYB13" s="65"/>
      <c r="BYG13" s="220"/>
      <c r="BYH13" s="65"/>
      <c r="BYI13" s="65"/>
      <c r="BYR13" s="65"/>
      <c r="BYW13" s="220"/>
      <c r="BYX13" s="65"/>
      <c r="BYY13" s="65"/>
      <c r="BZH13" s="65"/>
      <c r="BZM13" s="220"/>
      <c r="BZN13" s="65"/>
      <c r="BZO13" s="65"/>
      <c r="BZX13" s="65"/>
      <c r="CAC13" s="220"/>
      <c r="CAD13" s="65"/>
      <c r="CAE13" s="65"/>
      <c r="CAN13" s="65"/>
      <c r="CAS13" s="220"/>
      <c r="CAT13" s="65"/>
      <c r="CAU13" s="65"/>
      <c r="CBD13" s="65"/>
      <c r="CBI13" s="220"/>
      <c r="CBJ13" s="65"/>
      <c r="CBK13" s="65"/>
      <c r="CBT13" s="65"/>
      <c r="CBY13" s="220"/>
      <c r="CBZ13" s="65"/>
      <c r="CCA13" s="65"/>
      <c r="CCJ13" s="65"/>
      <c r="CCO13" s="220"/>
      <c r="CCP13" s="65"/>
      <c r="CCQ13" s="65"/>
      <c r="CCZ13" s="65"/>
      <c r="CDE13" s="220"/>
      <c r="CDF13" s="65"/>
      <c r="CDG13" s="65"/>
      <c r="CDP13" s="65"/>
      <c r="CDU13" s="220"/>
      <c r="CDV13" s="65"/>
      <c r="CDW13" s="65"/>
      <c r="CEF13" s="65"/>
      <c r="CEK13" s="220"/>
      <c r="CEL13" s="65"/>
      <c r="CEM13" s="65"/>
      <c r="CEV13" s="65"/>
      <c r="CFA13" s="220"/>
      <c r="CFB13" s="65"/>
      <c r="CFC13" s="65"/>
      <c r="CFL13" s="65"/>
      <c r="CFQ13" s="220"/>
      <c r="CFR13" s="65"/>
      <c r="CFS13" s="65"/>
      <c r="CGB13" s="65"/>
      <c r="CGG13" s="220"/>
      <c r="CGH13" s="65"/>
      <c r="CGI13" s="65"/>
      <c r="CGR13" s="65"/>
      <c r="CGW13" s="220"/>
      <c r="CGX13" s="65"/>
      <c r="CGY13" s="65"/>
      <c r="CHH13" s="65"/>
      <c r="CHM13" s="220"/>
      <c r="CHN13" s="65"/>
      <c r="CHO13" s="65"/>
      <c r="CHX13" s="65"/>
      <c r="CIC13" s="220"/>
      <c r="CID13" s="65"/>
      <c r="CIE13" s="65"/>
      <c r="CIN13" s="65"/>
      <c r="CIS13" s="220"/>
      <c r="CIT13" s="65"/>
      <c r="CIU13" s="65"/>
      <c r="CJD13" s="65"/>
      <c r="CJI13" s="220"/>
      <c r="CJJ13" s="65"/>
      <c r="CJK13" s="65"/>
      <c r="CJT13" s="65"/>
      <c r="CJY13" s="220"/>
      <c r="CJZ13" s="65"/>
      <c r="CKA13" s="65"/>
      <c r="CKJ13" s="65"/>
      <c r="CKO13" s="220"/>
      <c r="CKP13" s="65"/>
      <c r="CKQ13" s="65"/>
      <c r="CKZ13" s="65"/>
      <c r="CLE13" s="220"/>
      <c r="CLF13" s="65"/>
      <c r="CLG13" s="65"/>
      <c r="CLP13" s="65"/>
      <c r="CLU13" s="220"/>
      <c r="CLV13" s="65"/>
      <c r="CLW13" s="65"/>
      <c r="CMF13" s="65"/>
      <c r="CMK13" s="220"/>
      <c r="CML13" s="65"/>
      <c r="CMM13" s="65"/>
      <c r="CMV13" s="65"/>
      <c r="CNA13" s="220"/>
      <c r="CNB13" s="65"/>
      <c r="CNC13" s="65"/>
      <c r="CNL13" s="65"/>
      <c r="CNQ13" s="220"/>
      <c r="CNR13" s="65"/>
      <c r="CNS13" s="65"/>
      <c r="COB13" s="65"/>
      <c r="COG13" s="220"/>
      <c r="COH13" s="65"/>
      <c r="COI13" s="65"/>
      <c r="COR13" s="65"/>
      <c r="COW13" s="220"/>
      <c r="COX13" s="65"/>
      <c r="COY13" s="65"/>
      <c r="CPH13" s="65"/>
      <c r="CPM13" s="220"/>
      <c r="CPN13" s="65"/>
      <c r="CPO13" s="65"/>
      <c r="CPX13" s="65"/>
      <c r="CQC13" s="220"/>
      <c r="CQD13" s="65"/>
      <c r="CQE13" s="65"/>
      <c r="CQN13" s="65"/>
      <c r="CQS13" s="220"/>
      <c r="CQT13" s="65"/>
      <c r="CQU13" s="65"/>
      <c r="CRD13" s="65"/>
      <c r="CRI13" s="220"/>
      <c r="CRJ13" s="65"/>
      <c r="CRK13" s="65"/>
      <c r="CRT13" s="65"/>
      <c r="CRY13" s="220"/>
      <c r="CRZ13" s="65"/>
      <c r="CSA13" s="65"/>
      <c r="CSJ13" s="65"/>
      <c r="CSO13" s="220"/>
      <c r="CSP13" s="65"/>
      <c r="CSQ13" s="65"/>
      <c r="CSZ13" s="65"/>
      <c r="CTE13" s="220"/>
      <c r="CTF13" s="65"/>
      <c r="CTG13" s="65"/>
      <c r="CTP13" s="65"/>
      <c r="CTU13" s="220"/>
      <c r="CTV13" s="65"/>
      <c r="CTW13" s="65"/>
      <c r="CUF13" s="65"/>
      <c r="CUK13" s="220"/>
      <c r="CUL13" s="65"/>
      <c r="CUM13" s="65"/>
      <c r="CUV13" s="65"/>
      <c r="CVA13" s="220"/>
      <c r="CVB13" s="65"/>
      <c r="CVC13" s="65"/>
      <c r="CVL13" s="65"/>
      <c r="CVQ13" s="220"/>
      <c r="CVR13" s="65"/>
      <c r="CVS13" s="65"/>
      <c r="CWB13" s="65"/>
      <c r="CWG13" s="220"/>
      <c r="CWH13" s="65"/>
      <c r="CWI13" s="65"/>
      <c r="CWR13" s="65"/>
      <c r="CWW13" s="220"/>
      <c r="CWX13" s="65"/>
      <c r="CWY13" s="65"/>
      <c r="CXH13" s="65"/>
      <c r="CXM13" s="220"/>
      <c r="CXN13" s="65"/>
      <c r="CXO13" s="65"/>
      <c r="CXX13" s="65"/>
      <c r="CYC13" s="220"/>
      <c r="CYD13" s="65"/>
      <c r="CYE13" s="65"/>
      <c r="CYN13" s="65"/>
      <c r="CYS13" s="220"/>
      <c r="CYT13" s="65"/>
      <c r="CYU13" s="65"/>
      <c r="CZD13" s="65"/>
      <c r="CZI13" s="220"/>
      <c r="CZJ13" s="65"/>
      <c r="CZK13" s="65"/>
      <c r="CZT13" s="65"/>
      <c r="CZY13" s="220"/>
      <c r="CZZ13" s="65"/>
      <c r="DAA13" s="65"/>
      <c r="DAJ13" s="65"/>
      <c r="DAO13" s="220"/>
      <c r="DAP13" s="65"/>
      <c r="DAQ13" s="65"/>
      <c r="DAZ13" s="65"/>
      <c r="DBE13" s="220"/>
      <c r="DBF13" s="65"/>
      <c r="DBG13" s="65"/>
      <c r="DBP13" s="65"/>
      <c r="DBU13" s="220"/>
      <c r="DBV13" s="65"/>
      <c r="DBW13" s="65"/>
      <c r="DCF13" s="65"/>
      <c r="DCK13" s="220"/>
      <c r="DCL13" s="65"/>
      <c r="DCM13" s="65"/>
      <c r="DCV13" s="65"/>
      <c r="DDA13" s="220"/>
      <c r="DDB13" s="65"/>
      <c r="DDC13" s="65"/>
      <c r="DDL13" s="65"/>
      <c r="DDQ13" s="220"/>
      <c r="DDR13" s="65"/>
      <c r="DDS13" s="65"/>
      <c r="DEB13" s="65"/>
      <c r="DEG13" s="220"/>
      <c r="DEH13" s="65"/>
      <c r="DEI13" s="65"/>
      <c r="DER13" s="65"/>
      <c r="DEW13" s="220"/>
      <c r="DEX13" s="65"/>
      <c r="DEY13" s="65"/>
      <c r="DFH13" s="65"/>
      <c r="DFM13" s="220"/>
      <c r="DFN13" s="65"/>
      <c r="DFO13" s="65"/>
      <c r="DFX13" s="65"/>
      <c r="DGC13" s="220"/>
      <c r="DGD13" s="65"/>
      <c r="DGE13" s="65"/>
      <c r="DGN13" s="65"/>
      <c r="DGS13" s="220"/>
      <c r="DGT13" s="65"/>
      <c r="DGU13" s="65"/>
      <c r="DHD13" s="65"/>
      <c r="DHI13" s="220"/>
      <c r="DHJ13" s="65"/>
      <c r="DHK13" s="65"/>
      <c r="DHT13" s="65"/>
      <c r="DHY13" s="220"/>
      <c r="DHZ13" s="65"/>
      <c r="DIA13" s="65"/>
      <c r="DIJ13" s="65"/>
      <c r="DIO13" s="220"/>
      <c r="DIP13" s="65"/>
      <c r="DIQ13" s="65"/>
      <c r="DIZ13" s="65"/>
      <c r="DJE13" s="220"/>
      <c r="DJF13" s="65"/>
      <c r="DJG13" s="65"/>
      <c r="DJP13" s="65"/>
      <c r="DJU13" s="220"/>
      <c r="DJV13" s="65"/>
      <c r="DJW13" s="65"/>
      <c r="DKF13" s="65"/>
      <c r="DKK13" s="220"/>
      <c r="DKL13" s="65"/>
      <c r="DKM13" s="65"/>
      <c r="DKV13" s="65"/>
      <c r="DLA13" s="220"/>
      <c r="DLB13" s="65"/>
      <c r="DLC13" s="65"/>
      <c r="DLL13" s="65"/>
      <c r="DLQ13" s="220"/>
      <c r="DLR13" s="65"/>
      <c r="DLS13" s="65"/>
      <c r="DMB13" s="65"/>
      <c r="DMG13" s="220"/>
      <c r="DMH13" s="65"/>
      <c r="DMI13" s="65"/>
      <c r="DMR13" s="65"/>
      <c r="DMW13" s="220"/>
      <c r="DMX13" s="65"/>
      <c r="DMY13" s="65"/>
      <c r="DNH13" s="65"/>
      <c r="DNM13" s="220"/>
      <c r="DNN13" s="65"/>
      <c r="DNO13" s="65"/>
      <c r="DNX13" s="65"/>
      <c r="DOC13" s="220"/>
      <c r="DOD13" s="65"/>
      <c r="DOE13" s="65"/>
      <c r="DON13" s="65"/>
      <c r="DOS13" s="220"/>
      <c r="DOT13" s="65"/>
      <c r="DOU13" s="65"/>
      <c r="DPD13" s="65"/>
      <c r="DPI13" s="220"/>
      <c r="DPJ13" s="65"/>
      <c r="DPK13" s="65"/>
      <c r="DPT13" s="65"/>
      <c r="DPY13" s="220"/>
      <c r="DPZ13" s="65"/>
      <c r="DQA13" s="65"/>
      <c r="DQJ13" s="65"/>
      <c r="DQO13" s="220"/>
      <c r="DQP13" s="65"/>
      <c r="DQQ13" s="65"/>
      <c r="DQZ13" s="65"/>
      <c r="DRE13" s="220"/>
      <c r="DRF13" s="65"/>
      <c r="DRG13" s="65"/>
      <c r="DRP13" s="65"/>
      <c r="DRU13" s="220"/>
      <c r="DRV13" s="65"/>
      <c r="DRW13" s="65"/>
      <c r="DSF13" s="65"/>
      <c r="DSK13" s="220"/>
      <c r="DSL13" s="65"/>
      <c r="DSM13" s="65"/>
      <c r="DSV13" s="65"/>
      <c r="DTA13" s="220"/>
      <c r="DTB13" s="65"/>
      <c r="DTC13" s="65"/>
      <c r="DTL13" s="65"/>
      <c r="DTQ13" s="220"/>
      <c r="DTR13" s="65"/>
      <c r="DTS13" s="65"/>
      <c r="DUB13" s="65"/>
      <c r="DUG13" s="220"/>
      <c r="DUH13" s="65"/>
      <c r="DUI13" s="65"/>
      <c r="DUR13" s="65"/>
      <c r="DUW13" s="220"/>
      <c r="DUX13" s="65"/>
      <c r="DUY13" s="65"/>
      <c r="DVH13" s="65"/>
      <c r="DVM13" s="220"/>
      <c r="DVN13" s="65"/>
      <c r="DVO13" s="65"/>
      <c r="DVX13" s="65"/>
      <c r="DWC13" s="220"/>
      <c r="DWD13" s="65"/>
      <c r="DWE13" s="65"/>
      <c r="DWN13" s="65"/>
      <c r="DWS13" s="220"/>
      <c r="DWT13" s="65"/>
      <c r="DWU13" s="65"/>
      <c r="DXD13" s="65"/>
      <c r="DXI13" s="220"/>
      <c r="DXJ13" s="65"/>
      <c r="DXK13" s="65"/>
      <c r="DXT13" s="65"/>
      <c r="DXY13" s="220"/>
      <c r="DXZ13" s="65"/>
      <c r="DYA13" s="65"/>
      <c r="DYJ13" s="65"/>
      <c r="DYO13" s="220"/>
      <c r="DYP13" s="65"/>
      <c r="DYQ13" s="65"/>
      <c r="DYZ13" s="65"/>
      <c r="DZE13" s="220"/>
      <c r="DZF13" s="65"/>
      <c r="DZG13" s="65"/>
      <c r="DZP13" s="65"/>
      <c r="DZU13" s="220"/>
      <c r="DZV13" s="65"/>
      <c r="DZW13" s="65"/>
      <c r="EAF13" s="65"/>
      <c r="EAK13" s="220"/>
      <c r="EAL13" s="65"/>
      <c r="EAM13" s="65"/>
      <c r="EAV13" s="65"/>
      <c r="EBA13" s="220"/>
      <c r="EBB13" s="65"/>
      <c r="EBC13" s="65"/>
      <c r="EBL13" s="65"/>
      <c r="EBQ13" s="220"/>
      <c r="EBR13" s="65"/>
      <c r="EBS13" s="65"/>
      <c r="ECB13" s="65"/>
      <c r="ECG13" s="220"/>
      <c r="ECH13" s="65"/>
      <c r="ECI13" s="65"/>
      <c r="ECR13" s="65"/>
      <c r="ECW13" s="220"/>
      <c r="ECX13" s="65"/>
      <c r="ECY13" s="65"/>
      <c r="EDH13" s="65"/>
      <c r="EDM13" s="220"/>
      <c r="EDN13" s="65"/>
      <c r="EDO13" s="65"/>
      <c r="EDX13" s="65"/>
      <c r="EEC13" s="220"/>
      <c r="EED13" s="65"/>
      <c r="EEE13" s="65"/>
      <c r="EEN13" s="65"/>
      <c r="EES13" s="220"/>
      <c r="EET13" s="65"/>
      <c r="EEU13" s="65"/>
      <c r="EFD13" s="65"/>
      <c r="EFI13" s="220"/>
      <c r="EFJ13" s="65"/>
      <c r="EFK13" s="65"/>
      <c r="EFT13" s="65"/>
      <c r="EFY13" s="220"/>
      <c r="EFZ13" s="65"/>
      <c r="EGA13" s="65"/>
      <c r="EGJ13" s="65"/>
      <c r="EGO13" s="220"/>
      <c r="EGP13" s="65"/>
      <c r="EGQ13" s="65"/>
      <c r="EGZ13" s="65"/>
      <c r="EHE13" s="220"/>
      <c r="EHF13" s="65"/>
      <c r="EHG13" s="65"/>
      <c r="EHP13" s="65"/>
      <c r="EHU13" s="220"/>
      <c r="EHV13" s="65"/>
      <c r="EHW13" s="65"/>
      <c r="EIF13" s="65"/>
      <c r="EIK13" s="220"/>
      <c r="EIL13" s="65"/>
      <c r="EIM13" s="65"/>
      <c r="EIV13" s="65"/>
      <c r="EJA13" s="220"/>
      <c r="EJB13" s="65"/>
      <c r="EJC13" s="65"/>
      <c r="EJL13" s="65"/>
      <c r="EJQ13" s="220"/>
      <c r="EJR13" s="65"/>
      <c r="EJS13" s="65"/>
      <c r="EKB13" s="65"/>
      <c r="EKG13" s="220"/>
      <c r="EKH13" s="65"/>
      <c r="EKI13" s="65"/>
      <c r="EKR13" s="65"/>
      <c r="EKW13" s="220"/>
      <c r="EKX13" s="65"/>
      <c r="EKY13" s="65"/>
      <c r="ELH13" s="65"/>
      <c r="ELM13" s="220"/>
      <c r="ELN13" s="65"/>
      <c r="ELO13" s="65"/>
      <c r="ELX13" s="65"/>
      <c r="EMC13" s="220"/>
      <c r="EMD13" s="65"/>
      <c r="EME13" s="65"/>
      <c r="EMN13" s="65"/>
      <c r="EMS13" s="220"/>
      <c r="EMT13" s="65"/>
      <c r="EMU13" s="65"/>
      <c r="END13" s="65"/>
      <c r="ENI13" s="220"/>
      <c r="ENJ13" s="65"/>
      <c r="ENK13" s="65"/>
      <c r="ENT13" s="65"/>
      <c r="ENY13" s="220"/>
      <c r="ENZ13" s="65"/>
      <c r="EOA13" s="65"/>
      <c r="EOJ13" s="65"/>
      <c r="EOO13" s="220"/>
      <c r="EOP13" s="65"/>
      <c r="EOQ13" s="65"/>
      <c r="EOZ13" s="65"/>
      <c r="EPE13" s="220"/>
      <c r="EPF13" s="65"/>
      <c r="EPG13" s="65"/>
      <c r="EPP13" s="65"/>
      <c r="EPU13" s="220"/>
      <c r="EPV13" s="65"/>
      <c r="EPW13" s="65"/>
      <c r="EQF13" s="65"/>
      <c r="EQK13" s="220"/>
      <c r="EQL13" s="65"/>
      <c r="EQM13" s="65"/>
      <c r="EQV13" s="65"/>
      <c r="ERA13" s="220"/>
      <c r="ERB13" s="65"/>
      <c r="ERC13" s="65"/>
      <c r="ERL13" s="65"/>
      <c r="ERQ13" s="220"/>
      <c r="ERR13" s="65"/>
      <c r="ERS13" s="65"/>
      <c r="ESB13" s="65"/>
      <c r="ESG13" s="220"/>
      <c r="ESH13" s="65"/>
      <c r="ESI13" s="65"/>
      <c r="ESR13" s="65"/>
      <c r="ESW13" s="220"/>
      <c r="ESX13" s="65"/>
      <c r="ESY13" s="65"/>
      <c r="ETH13" s="65"/>
      <c r="ETM13" s="220"/>
      <c r="ETN13" s="65"/>
      <c r="ETO13" s="65"/>
      <c r="ETX13" s="65"/>
      <c r="EUC13" s="220"/>
      <c r="EUD13" s="65"/>
      <c r="EUE13" s="65"/>
      <c r="EUN13" s="65"/>
      <c r="EUS13" s="220"/>
      <c r="EUT13" s="65"/>
      <c r="EUU13" s="65"/>
      <c r="EVD13" s="65"/>
      <c r="EVI13" s="220"/>
      <c r="EVJ13" s="65"/>
      <c r="EVK13" s="65"/>
      <c r="EVT13" s="65"/>
      <c r="EVY13" s="220"/>
      <c r="EVZ13" s="65"/>
      <c r="EWA13" s="65"/>
      <c r="EWJ13" s="65"/>
      <c r="EWO13" s="220"/>
      <c r="EWP13" s="65"/>
      <c r="EWQ13" s="65"/>
      <c r="EWZ13" s="65"/>
      <c r="EXE13" s="220"/>
      <c r="EXF13" s="65"/>
      <c r="EXG13" s="65"/>
      <c r="EXP13" s="65"/>
      <c r="EXU13" s="220"/>
      <c r="EXV13" s="65"/>
      <c r="EXW13" s="65"/>
      <c r="EYF13" s="65"/>
      <c r="EYK13" s="220"/>
      <c r="EYL13" s="65"/>
      <c r="EYM13" s="65"/>
      <c r="EYV13" s="65"/>
      <c r="EZA13" s="220"/>
      <c r="EZB13" s="65"/>
      <c r="EZC13" s="65"/>
      <c r="EZL13" s="65"/>
      <c r="EZQ13" s="220"/>
      <c r="EZR13" s="65"/>
      <c r="EZS13" s="65"/>
      <c r="FAB13" s="65"/>
      <c r="FAG13" s="220"/>
      <c r="FAH13" s="65"/>
      <c r="FAI13" s="65"/>
      <c r="FAR13" s="65"/>
      <c r="FAW13" s="220"/>
      <c r="FAX13" s="65"/>
      <c r="FAY13" s="65"/>
      <c r="FBH13" s="65"/>
      <c r="FBM13" s="220"/>
      <c r="FBN13" s="65"/>
      <c r="FBO13" s="65"/>
      <c r="FBX13" s="65"/>
      <c r="FCC13" s="220"/>
      <c r="FCD13" s="65"/>
      <c r="FCE13" s="65"/>
      <c r="FCN13" s="65"/>
      <c r="FCS13" s="220"/>
      <c r="FCT13" s="65"/>
      <c r="FCU13" s="65"/>
      <c r="FDD13" s="65"/>
      <c r="FDI13" s="220"/>
      <c r="FDJ13" s="65"/>
      <c r="FDK13" s="65"/>
      <c r="FDT13" s="65"/>
      <c r="FDY13" s="220"/>
      <c r="FDZ13" s="65"/>
      <c r="FEA13" s="65"/>
      <c r="FEJ13" s="65"/>
      <c r="FEO13" s="220"/>
      <c r="FEP13" s="65"/>
      <c r="FEQ13" s="65"/>
      <c r="FEZ13" s="65"/>
      <c r="FFE13" s="220"/>
      <c r="FFF13" s="65"/>
      <c r="FFG13" s="65"/>
      <c r="FFP13" s="65"/>
      <c r="FFU13" s="220"/>
      <c r="FFV13" s="65"/>
      <c r="FFW13" s="65"/>
      <c r="FGF13" s="65"/>
      <c r="FGK13" s="220"/>
      <c r="FGL13" s="65"/>
      <c r="FGM13" s="65"/>
      <c r="FGV13" s="65"/>
      <c r="FHA13" s="220"/>
      <c r="FHB13" s="65"/>
      <c r="FHC13" s="65"/>
      <c r="FHL13" s="65"/>
      <c r="FHQ13" s="220"/>
      <c r="FHR13" s="65"/>
      <c r="FHS13" s="65"/>
      <c r="FIB13" s="65"/>
      <c r="FIG13" s="220"/>
      <c r="FIH13" s="65"/>
      <c r="FII13" s="65"/>
      <c r="FIR13" s="65"/>
      <c r="FIW13" s="220"/>
      <c r="FIX13" s="65"/>
      <c r="FIY13" s="65"/>
      <c r="FJH13" s="65"/>
      <c r="FJM13" s="220"/>
      <c r="FJN13" s="65"/>
      <c r="FJO13" s="65"/>
      <c r="FJX13" s="65"/>
      <c r="FKC13" s="220"/>
      <c r="FKD13" s="65"/>
      <c r="FKE13" s="65"/>
      <c r="FKN13" s="65"/>
      <c r="FKS13" s="220"/>
      <c r="FKT13" s="65"/>
      <c r="FKU13" s="65"/>
      <c r="FLD13" s="65"/>
      <c r="FLI13" s="220"/>
      <c r="FLJ13" s="65"/>
      <c r="FLK13" s="65"/>
      <c r="FLT13" s="65"/>
      <c r="FLY13" s="220"/>
      <c r="FLZ13" s="65"/>
      <c r="FMA13" s="65"/>
      <c r="FMJ13" s="65"/>
      <c r="FMO13" s="220"/>
      <c r="FMP13" s="65"/>
      <c r="FMQ13" s="65"/>
      <c r="FMZ13" s="65"/>
      <c r="FNE13" s="220"/>
      <c r="FNF13" s="65"/>
      <c r="FNG13" s="65"/>
      <c r="FNP13" s="65"/>
      <c r="FNU13" s="220"/>
      <c r="FNV13" s="65"/>
      <c r="FNW13" s="65"/>
      <c r="FOF13" s="65"/>
      <c r="FOK13" s="220"/>
      <c r="FOL13" s="65"/>
      <c r="FOM13" s="65"/>
      <c r="FOV13" s="65"/>
      <c r="FPA13" s="220"/>
      <c r="FPB13" s="65"/>
      <c r="FPC13" s="65"/>
      <c r="FPL13" s="65"/>
      <c r="FPQ13" s="220"/>
      <c r="FPR13" s="65"/>
      <c r="FPS13" s="65"/>
      <c r="FQB13" s="65"/>
      <c r="FQG13" s="220"/>
      <c r="FQH13" s="65"/>
      <c r="FQI13" s="65"/>
      <c r="FQR13" s="65"/>
      <c r="FQW13" s="220"/>
      <c r="FQX13" s="65"/>
      <c r="FQY13" s="65"/>
      <c r="FRH13" s="65"/>
      <c r="FRM13" s="220"/>
      <c r="FRN13" s="65"/>
      <c r="FRO13" s="65"/>
      <c r="FRX13" s="65"/>
      <c r="FSC13" s="220"/>
      <c r="FSD13" s="65"/>
      <c r="FSE13" s="65"/>
      <c r="FSN13" s="65"/>
      <c r="FSS13" s="220"/>
      <c r="FST13" s="65"/>
      <c r="FSU13" s="65"/>
      <c r="FTD13" s="65"/>
      <c r="FTI13" s="220"/>
      <c r="FTJ13" s="65"/>
      <c r="FTK13" s="65"/>
      <c r="FTT13" s="65"/>
      <c r="FTY13" s="220"/>
      <c r="FTZ13" s="65"/>
      <c r="FUA13" s="65"/>
      <c r="FUJ13" s="65"/>
      <c r="FUO13" s="220"/>
      <c r="FUP13" s="65"/>
      <c r="FUQ13" s="65"/>
      <c r="FUZ13" s="65"/>
      <c r="FVE13" s="220"/>
      <c r="FVF13" s="65"/>
      <c r="FVG13" s="65"/>
      <c r="FVP13" s="65"/>
      <c r="FVU13" s="220"/>
      <c r="FVV13" s="65"/>
      <c r="FVW13" s="65"/>
      <c r="FWF13" s="65"/>
      <c r="FWK13" s="220"/>
      <c r="FWL13" s="65"/>
      <c r="FWM13" s="65"/>
      <c r="FWV13" s="65"/>
      <c r="FXA13" s="220"/>
      <c r="FXB13" s="65"/>
      <c r="FXC13" s="65"/>
      <c r="FXL13" s="65"/>
      <c r="FXQ13" s="220"/>
      <c r="FXR13" s="65"/>
      <c r="FXS13" s="65"/>
      <c r="FYB13" s="65"/>
      <c r="FYG13" s="220"/>
      <c r="FYH13" s="65"/>
      <c r="FYI13" s="65"/>
      <c r="FYR13" s="65"/>
      <c r="FYW13" s="220"/>
      <c r="FYX13" s="65"/>
      <c r="FYY13" s="65"/>
      <c r="FZH13" s="65"/>
      <c r="FZM13" s="220"/>
      <c r="FZN13" s="65"/>
      <c r="FZO13" s="65"/>
      <c r="FZX13" s="65"/>
      <c r="GAC13" s="220"/>
      <c r="GAD13" s="65"/>
      <c r="GAE13" s="65"/>
      <c r="GAN13" s="65"/>
      <c r="GAS13" s="220"/>
      <c r="GAT13" s="65"/>
      <c r="GAU13" s="65"/>
      <c r="GBD13" s="65"/>
      <c r="GBI13" s="220"/>
      <c r="GBJ13" s="65"/>
      <c r="GBK13" s="65"/>
      <c r="GBT13" s="65"/>
      <c r="GBY13" s="220"/>
      <c r="GBZ13" s="65"/>
      <c r="GCA13" s="65"/>
      <c r="GCJ13" s="65"/>
      <c r="GCO13" s="220"/>
      <c r="GCP13" s="65"/>
      <c r="GCQ13" s="65"/>
      <c r="GCZ13" s="65"/>
      <c r="GDE13" s="220"/>
      <c r="GDF13" s="65"/>
      <c r="GDG13" s="65"/>
      <c r="GDP13" s="65"/>
      <c r="GDU13" s="220"/>
      <c r="GDV13" s="65"/>
      <c r="GDW13" s="65"/>
      <c r="GEF13" s="65"/>
      <c r="GEK13" s="220"/>
      <c r="GEL13" s="65"/>
      <c r="GEM13" s="65"/>
      <c r="GEV13" s="65"/>
      <c r="GFA13" s="220"/>
      <c r="GFB13" s="65"/>
      <c r="GFC13" s="65"/>
      <c r="GFL13" s="65"/>
      <c r="GFQ13" s="220"/>
      <c r="GFR13" s="65"/>
      <c r="GFS13" s="65"/>
      <c r="GGB13" s="65"/>
      <c r="GGG13" s="220"/>
      <c r="GGH13" s="65"/>
      <c r="GGI13" s="65"/>
      <c r="GGR13" s="65"/>
      <c r="GGW13" s="220"/>
      <c r="GGX13" s="65"/>
      <c r="GGY13" s="65"/>
      <c r="GHH13" s="65"/>
      <c r="GHM13" s="220"/>
      <c r="GHN13" s="65"/>
      <c r="GHO13" s="65"/>
      <c r="GHX13" s="65"/>
      <c r="GIC13" s="220"/>
      <c r="GID13" s="65"/>
      <c r="GIE13" s="65"/>
      <c r="GIN13" s="65"/>
      <c r="GIS13" s="220"/>
      <c r="GIT13" s="65"/>
      <c r="GIU13" s="65"/>
      <c r="GJD13" s="65"/>
      <c r="GJI13" s="220"/>
      <c r="GJJ13" s="65"/>
      <c r="GJK13" s="65"/>
      <c r="GJT13" s="65"/>
      <c r="GJY13" s="220"/>
      <c r="GJZ13" s="65"/>
      <c r="GKA13" s="65"/>
      <c r="GKJ13" s="65"/>
      <c r="GKO13" s="220"/>
      <c r="GKP13" s="65"/>
      <c r="GKQ13" s="65"/>
      <c r="GKZ13" s="65"/>
      <c r="GLE13" s="220"/>
      <c r="GLF13" s="65"/>
      <c r="GLG13" s="65"/>
      <c r="GLP13" s="65"/>
      <c r="GLU13" s="220"/>
      <c r="GLV13" s="65"/>
      <c r="GLW13" s="65"/>
      <c r="GMF13" s="65"/>
      <c r="GMK13" s="220"/>
      <c r="GML13" s="65"/>
      <c r="GMM13" s="65"/>
      <c r="GMV13" s="65"/>
      <c r="GNA13" s="220"/>
      <c r="GNB13" s="65"/>
      <c r="GNC13" s="65"/>
      <c r="GNL13" s="65"/>
      <c r="GNQ13" s="220"/>
      <c r="GNR13" s="65"/>
      <c r="GNS13" s="65"/>
      <c r="GOB13" s="65"/>
      <c r="GOG13" s="220"/>
      <c r="GOH13" s="65"/>
      <c r="GOI13" s="65"/>
      <c r="GOR13" s="65"/>
      <c r="GOW13" s="220"/>
      <c r="GOX13" s="65"/>
      <c r="GOY13" s="65"/>
      <c r="GPH13" s="65"/>
      <c r="GPM13" s="220"/>
      <c r="GPN13" s="65"/>
      <c r="GPO13" s="65"/>
      <c r="GPX13" s="65"/>
      <c r="GQC13" s="220"/>
      <c r="GQD13" s="65"/>
      <c r="GQE13" s="65"/>
      <c r="GQN13" s="65"/>
      <c r="GQS13" s="220"/>
      <c r="GQT13" s="65"/>
      <c r="GQU13" s="65"/>
      <c r="GRD13" s="65"/>
      <c r="GRI13" s="220"/>
      <c r="GRJ13" s="65"/>
      <c r="GRK13" s="65"/>
      <c r="GRT13" s="65"/>
      <c r="GRY13" s="220"/>
      <c r="GRZ13" s="65"/>
      <c r="GSA13" s="65"/>
      <c r="GSJ13" s="65"/>
      <c r="GSO13" s="220"/>
      <c r="GSP13" s="65"/>
      <c r="GSQ13" s="65"/>
      <c r="GSZ13" s="65"/>
      <c r="GTE13" s="220"/>
      <c r="GTF13" s="65"/>
      <c r="GTG13" s="65"/>
      <c r="GTP13" s="65"/>
      <c r="GTU13" s="220"/>
      <c r="GTV13" s="65"/>
      <c r="GTW13" s="65"/>
      <c r="GUF13" s="65"/>
      <c r="GUK13" s="220"/>
      <c r="GUL13" s="65"/>
      <c r="GUM13" s="65"/>
      <c r="GUV13" s="65"/>
      <c r="GVA13" s="220"/>
      <c r="GVB13" s="65"/>
      <c r="GVC13" s="65"/>
      <c r="GVL13" s="65"/>
      <c r="GVQ13" s="220"/>
      <c r="GVR13" s="65"/>
      <c r="GVS13" s="65"/>
      <c r="GWB13" s="65"/>
      <c r="GWG13" s="220"/>
      <c r="GWH13" s="65"/>
      <c r="GWI13" s="65"/>
      <c r="GWR13" s="65"/>
      <c r="GWW13" s="220"/>
      <c r="GWX13" s="65"/>
      <c r="GWY13" s="65"/>
      <c r="GXH13" s="65"/>
      <c r="GXM13" s="220"/>
      <c r="GXN13" s="65"/>
      <c r="GXO13" s="65"/>
      <c r="GXX13" s="65"/>
      <c r="GYC13" s="220"/>
      <c r="GYD13" s="65"/>
      <c r="GYE13" s="65"/>
      <c r="GYN13" s="65"/>
      <c r="GYS13" s="220"/>
      <c r="GYT13" s="65"/>
      <c r="GYU13" s="65"/>
      <c r="GZD13" s="65"/>
      <c r="GZI13" s="220"/>
      <c r="GZJ13" s="65"/>
      <c r="GZK13" s="65"/>
      <c r="GZT13" s="65"/>
      <c r="GZY13" s="220"/>
      <c r="GZZ13" s="65"/>
      <c r="HAA13" s="65"/>
      <c r="HAJ13" s="65"/>
      <c r="HAO13" s="220"/>
      <c r="HAP13" s="65"/>
      <c r="HAQ13" s="65"/>
      <c r="HAZ13" s="65"/>
      <c r="HBE13" s="220"/>
      <c r="HBF13" s="65"/>
      <c r="HBG13" s="65"/>
      <c r="HBP13" s="65"/>
      <c r="HBU13" s="220"/>
      <c r="HBV13" s="65"/>
      <c r="HBW13" s="65"/>
      <c r="HCF13" s="65"/>
      <c r="HCK13" s="220"/>
      <c r="HCL13" s="65"/>
      <c r="HCM13" s="65"/>
      <c r="HCV13" s="65"/>
      <c r="HDA13" s="220"/>
      <c r="HDB13" s="65"/>
      <c r="HDC13" s="65"/>
      <c r="HDL13" s="65"/>
      <c r="HDQ13" s="220"/>
      <c r="HDR13" s="65"/>
      <c r="HDS13" s="65"/>
      <c r="HEB13" s="65"/>
      <c r="HEG13" s="220"/>
      <c r="HEH13" s="65"/>
      <c r="HEI13" s="65"/>
      <c r="HER13" s="65"/>
      <c r="HEW13" s="220"/>
      <c r="HEX13" s="65"/>
      <c r="HEY13" s="65"/>
      <c r="HFH13" s="65"/>
      <c r="HFM13" s="220"/>
      <c r="HFN13" s="65"/>
      <c r="HFO13" s="65"/>
      <c r="HFX13" s="65"/>
      <c r="HGC13" s="220"/>
      <c r="HGD13" s="65"/>
      <c r="HGE13" s="65"/>
      <c r="HGN13" s="65"/>
      <c r="HGS13" s="220"/>
      <c r="HGT13" s="65"/>
      <c r="HGU13" s="65"/>
      <c r="HHD13" s="65"/>
      <c r="HHI13" s="220"/>
      <c r="HHJ13" s="65"/>
      <c r="HHK13" s="65"/>
      <c r="HHT13" s="65"/>
      <c r="HHY13" s="220"/>
      <c r="HHZ13" s="65"/>
      <c r="HIA13" s="65"/>
      <c r="HIJ13" s="65"/>
      <c r="HIO13" s="220"/>
      <c r="HIP13" s="65"/>
      <c r="HIQ13" s="65"/>
      <c r="HIZ13" s="65"/>
      <c r="HJE13" s="220"/>
      <c r="HJF13" s="65"/>
      <c r="HJG13" s="65"/>
      <c r="HJP13" s="65"/>
      <c r="HJU13" s="220"/>
      <c r="HJV13" s="65"/>
      <c r="HJW13" s="65"/>
      <c r="HKF13" s="65"/>
      <c r="HKK13" s="220"/>
      <c r="HKL13" s="65"/>
      <c r="HKM13" s="65"/>
      <c r="HKV13" s="65"/>
      <c r="HLA13" s="220"/>
      <c r="HLB13" s="65"/>
      <c r="HLC13" s="65"/>
      <c r="HLL13" s="65"/>
      <c r="HLQ13" s="220"/>
      <c r="HLR13" s="65"/>
      <c r="HLS13" s="65"/>
      <c r="HMB13" s="65"/>
      <c r="HMG13" s="220"/>
      <c r="HMH13" s="65"/>
      <c r="HMI13" s="65"/>
      <c r="HMR13" s="65"/>
      <c r="HMW13" s="220"/>
      <c r="HMX13" s="65"/>
      <c r="HMY13" s="65"/>
      <c r="HNH13" s="65"/>
      <c r="HNM13" s="220"/>
      <c r="HNN13" s="65"/>
      <c r="HNO13" s="65"/>
      <c r="HNX13" s="65"/>
      <c r="HOC13" s="220"/>
      <c r="HOD13" s="65"/>
      <c r="HOE13" s="65"/>
      <c r="HON13" s="65"/>
      <c r="HOS13" s="220"/>
      <c r="HOT13" s="65"/>
      <c r="HOU13" s="65"/>
      <c r="HPD13" s="65"/>
      <c r="HPI13" s="220"/>
      <c r="HPJ13" s="65"/>
      <c r="HPK13" s="65"/>
      <c r="HPT13" s="65"/>
      <c r="HPY13" s="220"/>
      <c r="HPZ13" s="65"/>
      <c r="HQA13" s="65"/>
      <c r="HQJ13" s="65"/>
      <c r="HQO13" s="220"/>
      <c r="HQP13" s="65"/>
      <c r="HQQ13" s="65"/>
      <c r="HQZ13" s="65"/>
      <c r="HRE13" s="220"/>
      <c r="HRF13" s="65"/>
      <c r="HRG13" s="65"/>
      <c r="HRP13" s="65"/>
      <c r="HRU13" s="220"/>
      <c r="HRV13" s="65"/>
      <c r="HRW13" s="65"/>
      <c r="HSF13" s="65"/>
      <c r="HSK13" s="220"/>
      <c r="HSL13" s="65"/>
      <c r="HSM13" s="65"/>
      <c r="HSV13" s="65"/>
      <c r="HTA13" s="220"/>
      <c r="HTB13" s="65"/>
      <c r="HTC13" s="65"/>
      <c r="HTL13" s="65"/>
      <c r="HTQ13" s="220"/>
      <c r="HTR13" s="65"/>
      <c r="HTS13" s="65"/>
      <c r="HUB13" s="65"/>
      <c r="HUG13" s="220"/>
      <c r="HUH13" s="65"/>
      <c r="HUI13" s="65"/>
      <c r="HUR13" s="65"/>
      <c r="HUW13" s="220"/>
      <c r="HUX13" s="65"/>
      <c r="HUY13" s="65"/>
      <c r="HVH13" s="65"/>
      <c r="HVM13" s="220"/>
      <c r="HVN13" s="65"/>
      <c r="HVO13" s="65"/>
      <c r="HVX13" s="65"/>
      <c r="HWC13" s="220"/>
      <c r="HWD13" s="65"/>
      <c r="HWE13" s="65"/>
      <c r="HWN13" s="65"/>
      <c r="HWS13" s="220"/>
      <c r="HWT13" s="65"/>
      <c r="HWU13" s="65"/>
      <c r="HXD13" s="65"/>
      <c r="HXI13" s="220"/>
      <c r="HXJ13" s="65"/>
      <c r="HXK13" s="65"/>
      <c r="HXT13" s="65"/>
      <c r="HXY13" s="220"/>
      <c r="HXZ13" s="65"/>
      <c r="HYA13" s="65"/>
      <c r="HYJ13" s="65"/>
      <c r="HYO13" s="220"/>
      <c r="HYP13" s="65"/>
      <c r="HYQ13" s="65"/>
      <c r="HYZ13" s="65"/>
      <c r="HZE13" s="220"/>
      <c r="HZF13" s="65"/>
      <c r="HZG13" s="65"/>
      <c r="HZP13" s="65"/>
      <c r="HZU13" s="220"/>
      <c r="HZV13" s="65"/>
      <c r="HZW13" s="65"/>
      <c r="IAF13" s="65"/>
      <c r="IAK13" s="220"/>
      <c r="IAL13" s="65"/>
      <c r="IAM13" s="65"/>
      <c r="IAV13" s="65"/>
      <c r="IBA13" s="220"/>
      <c r="IBB13" s="65"/>
      <c r="IBC13" s="65"/>
      <c r="IBL13" s="65"/>
      <c r="IBQ13" s="220"/>
      <c r="IBR13" s="65"/>
      <c r="IBS13" s="65"/>
      <c r="ICB13" s="65"/>
      <c r="ICG13" s="220"/>
      <c r="ICH13" s="65"/>
      <c r="ICI13" s="65"/>
      <c r="ICR13" s="65"/>
      <c r="ICW13" s="220"/>
      <c r="ICX13" s="65"/>
      <c r="ICY13" s="65"/>
      <c r="IDH13" s="65"/>
      <c r="IDM13" s="220"/>
      <c r="IDN13" s="65"/>
      <c r="IDO13" s="65"/>
      <c r="IDX13" s="65"/>
      <c r="IEC13" s="220"/>
      <c r="IED13" s="65"/>
      <c r="IEE13" s="65"/>
      <c r="IEN13" s="65"/>
      <c r="IES13" s="220"/>
      <c r="IET13" s="65"/>
      <c r="IEU13" s="65"/>
      <c r="IFD13" s="65"/>
      <c r="IFI13" s="220"/>
      <c r="IFJ13" s="65"/>
      <c r="IFK13" s="65"/>
      <c r="IFT13" s="65"/>
      <c r="IFY13" s="220"/>
      <c r="IFZ13" s="65"/>
      <c r="IGA13" s="65"/>
      <c r="IGJ13" s="65"/>
      <c r="IGO13" s="220"/>
      <c r="IGP13" s="65"/>
      <c r="IGQ13" s="65"/>
      <c r="IGZ13" s="65"/>
      <c r="IHE13" s="220"/>
      <c r="IHF13" s="65"/>
      <c r="IHG13" s="65"/>
      <c r="IHP13" s="65"/>
      <c r="IHU13" s="220"/>
      <c r="IHV13" s="65"/>
      <c r="IHW13" s="65"/>
      <c r="IIF13" s="65"/>
      <c r="IIK13" s="220"/>
      <c r="IIL13" s="65"/>
      <c r="IIM13" s="65"/>
      <c r="IIV13" s="65"/>
      <c r="IJA13" s="220"/>
      <c r="IJB13" s="65"/>
      <c r="IJC13" s="65"/>
      <c r="IJL13" s="65"/>
      <c r="IJQ13" s="220"/>
      <c r="IJR13" s="65"/>
      <c r="IJS13" s="65"/>
      <c r="IKB13" s="65"/>
      <c r="IKG13" s="220"/>
      <c r="IKH13" s="65"/>
      <c r="IKI13" s="65"/>
      <c r="IKR13" s="65"/>
      <c r="IKW13" s="220"/>
      <c r="IKX13" s="65"/>
      <c r="IKY13" s="65"/>
      <c r="ILH13" s="65"/>
      <c r="ILM13" s="220"/>
      <c r="ILN13" s="65"/>
      <c r="ILO13" s="65"/>
      <c r="ILX13" s="65"/>
      <c r="IMC13" s="220"/>
      <c r="IMD13" s="65"/>
      <c r="IME13" s="65"/>
      <c r="IMN13" s="65"/>
      <c r="IMS13" s="220"/>
      <c r="IMT13" s="65"/>
      <c r="IMU13" s="65"/>
      <c r="IND13" s="65"/>
      <c r="INI13" s="220"/>
      <c r="INJ13" s="65"/>
      <c r="INK13" s="65"/>
      <c r="INT13" s="65"/>
      <c r="INY13" s="220"/>
      <c r="INZ13" s="65"/>
      <c r="IOA13" s="65"/>
      <c r="IOJ13" s="65"/>
      <c r="IOO13" s="220"/>
      <c r="IOP13" s="65"/>
      <c r="IOQ13" s="65"/>
      <c r="IOZ13" s="65"/>
      <c r="IPE13" s="220"/>
      <c r="IPF13" s="65"/>
      <c r="IPG13" s="65"/>
      <c r="IPP13" s="65"/>
      <c r="IPU13" s="220"/>
      <c r="IPV13" s="65"/>
      <c r="IPW13" s="65"/>
      <c r="IQF13" s="65"/>
      <c r="IQK13" s="220"/>
      <c r="IQL13" s="65"/>
      <c r="IQM13" s="65"/>
      <c r="IQV13" s="65"/>
      <c r="IRA13" s="220"/>
      <c r="IRB13" s="65"/>
      <c r="IRC13" s="65"/>
      <c r="IRL13" s="65"/>
      <c r="IRQ13" s="220"/>
      <c r="IRR13" s="65"/>
      <c r="IRS13" s="65"/>
      <c r="ISB13" s="65"/>
      <c r="ISG13" s="220"/>
      <c r="ISH13" s="65"/>
      <c r="ISI13" s="65"/>
      <c r="ISR13" s="65"/>
      <c r="ISW13" s="220"/>
      <c r="ISX13" s="65"/>
      <c r="ISY13" s="65"/>
      <c r="ITH13" s="65"/>
      <c r="ITM13" s="220"/>
      <c r="ITN13" s="65"/>
      <c r="ITO13" s="65"/>
      <c r="ITX13" s="65"/>
      <c r="IUC13" s="220"/>
      <c r="IUD13" s="65"/>
      <c r="IUE13" s="65"/>
      <c r="IUN13" s="65"/>
      <c r="IUS13" s="220"/>
      <c r="IUT13" s="65"/>
      <c r="IUU13" s="65"/>
      <c r="IVD13" s="65"/>
      <c r="IVI13" s="220"/>
      <c r="IVJ13" s="65"/>
      <c r="IVK13" s="65"/>
      <c r="IVT13" s="65"/>
      <c r="IVY13" s="220"/>
      <c r="IVZ13" s="65"/>
      <c r="IWA13" s="65"/>
      <c r="IWJ13" s="65"/>
      <c r="IWO13" s="220"/>
      <c r="IWP13" s="65"/>
      <c r="IWQ13" s="65"/>
      <c r="IWZ13" s="65"/>
      <c r="IXE13" s="220"/>
      <c r="IXF13" s="65"/>
      <c r="IXG13" s="65"/>
      <c r="IXP13" s="65"/>
      <c r="IXU13" s="220"/>
      <c r="IXV13" s="65"/>
      <c r="IXW13" s="65"/>
      <c r="IYF13" s="65"/>
      <c r="IYK13" s="220"/>
      <c r="IYL13" s="65"/>
      <c r="IYM13" s="65"/>
      <c r="IYV13" s="65"/>
      <c r="IZA13" s="220"/>
      <c r="IZB13" s="65"/>
      <c r="IZC13" s="65"/>
      <c r="IZL13" s="65"/>
      <c r="IZQ13" s="220"/>
      <c r="IZR13" s="65"/>
      <c r="IZS13" s="65"/>
      <c r="JAB13" s="65"/>
      <c r="JAG13" s="220"/>
      <c r="JAH13" s="65"/>
      <c r="JAI13" s="65"/>
      <c r="JAR13" s="65"/>
      <c r="JAW13" s="220"/>
      <c r="JAX13" s="65"/>
      <c r="JAY13" s="65"/>
      <c r="JBH13" s="65"/>
      <c r="JBM13" s="220"/>
      <c r="JBN13" s="65"/>
      <c r="JBO13" s="65"/>
      <c r="JBX13" s="65"/>
      <c r="JCC13" s="220"/>
      <c r="JCD13" s="65"/>
      <c r="JCE13" s="65"/>
      <c r="JCN13" s="65"/>
      <c r="JCS13" s="220"/>
      <c r="JCT13" s="65"/>
      <c r="JCU13" s="65"/>
      <c r="JDD13" s="65"/>
      <c r="JDI13" s="220"/>
      <c r="JDJ13" s="65"/>
      <c r="JDK13" s="65"/>
      <c r="JDT13" s="65"/>
      <c r="JDY13" s="220"/>
      <c r="JDZ13" s="65"/>
      <c r="JEA13" s="65"/>
      <c r="JEJ13" s="65"/>
      <c r="JEO13" s="220"/>
      <c r="JEP13" s="65"/>
      <c r="JEQ13" s="65"/>
      <c r="JEZ13" s="65"/>
      <c r="JFE13" s="220"/>
      <c r="JFF13" s="65"/>
      <c r="JFG13" s="65"/>
      <c r="JFP13" s="65"/>
      <c r="JFU13" s="220"/>
      <c r="JFV13" s="65"/>
      <c r="JFW13" s="65"/>
      <c r="JGF13" s="65"/>
      <c r="JGK13" s="220"/>
      <c r="JGL13" s="65"/>
      <c r="JGM13" s="65"/>
      <c r="JGV13" s="65"/>
      <c r="JHA13" s="220"/>
      <c r="JHB13" s="65"/>
      <c r="JHC13" s="65"/>
      <c r="JHL13" s="65"/>
      <c r="JHQ13" s="220"/>
      <c r="JHR13" s="65"/>
      <c r="JHS13" s="65"/>
      <c r="JIB13" s="65"/>
      <c r="JIG13" s="220"/>
      <c r="JIH13" s="65"/>
      <c r="JII13" s="65"/>
      <c r="JIR13" s="65"/>
      <c r="JIW13" s="220"/>
      <c r="JIX13" s="65"/>
      <c r="JIY13" s="65"/>
      <c r="JJH13" s="65"/>
      <c r="JJM13" s="220"/>
      <c r="JJN13" s="65"/>
      <c r="JJO13" s="65"/>
      <c r="JJX13" s="65"/>
      <c r="JKC13" s="220"/>
      <c r="JKD13" s="65"/>
      <c r="JKE13" s="65"/>
      <c r="JKN13" s="65"/>
      <c r="JKS13" s="220"/>
      <c r="JKT13" s="65"/>
      <c r="JKU13" s="65"/>
      <c r="JLD13" s="65"/>
      <c r="JLI13" s="220"/>
      <c r="JLJ13" s="65"/>
      <c r="JLK13" s="65"/>
      <c r="JLT13" s="65"/>
      <c r="JLY13" s="220"/>
      <c r="JLZ13" s="65"/>
      <c r="JMA13" s="65"/>
      <c r="JMJ13" s="65"/>
      <c r="JMO13" s="220"/>
      <c r="JMP13" s="65"/>
      <c r="JMQ13" s="65"/>
      <c r="JMZ13" s="65"/>
      <c r="JNE13" s="220"/>
      <c r="JNF13" s="65"/>
      <c r="JNG13" s="65"/>
      <c r="JNP13" s="65"/>
      <c r="JNU13" s="220"/>
      <c r="JNV13" s="65"/>
      <c r="JNW13" s="65"/>
      <c r="JOF13" s="65"/>
      <c r="JOK13" s="220"/>
      <c r="JOL13" s="65"/>
      <c r="JOM13" s="65"/>
      <c r="JOV13" s="65"/>
      <c r="JPA13" s="220"/>
      <c r="JPB13" s="65"/>
      <c r="JPC13" s="65"/>
      <c r="JPL13" s="65"/>
      <c r="JPQ13" s="220"/>
      <c r="JPR13" s="65"/>
      <c r="JPS13" s="65"/>
      <c r="JQB13" s="65"/>
      <c r="JQG13" s="220"/>
      <c r="JQH13" s="65"/>
      <c r="JQI13" s="65"/>
      <c r="JQR13" s="65"/>
      <c r="JQW13" s="220"/>
      <c r="JQX13" s="65"/>
      <c r="JQY13" s="65"/>
      <c r="JRH13" s="65"/>
      <c r="JRM13" s="220"/>
      <c r="JRN13" s="65"/>
      <c r="JRO13" s="65"/>
      <c r="JRX13" s="65"/>
      <c r="JSC13" s="220"/>
      <c r="JSD13" s="65"/>
      <c r="JSE13" s="65"/>
      <c r="JSN13" s="65"/>
      <c r="JSS13" s="220"/>
      <c r="JST13" s="65"/>
      <c r="JSU13" s="65"/>
      <c r="JTD13" s="65"/>
      <c r="JTI13" s="220"/>
      <c r="JTJ13" s="65"/>
      <c r="JTK13" s="65"/>
      <c r="JTT13" s="65"/>
      <c r="JTY13" s="220"/>
      <c r="JTZ13" s="65"/>
      <c r="JUA13" s="65"/>
      <c r="JUJ13" s="65"/>
      <c r="JUO13" s="220"/>
      <c r="JUP13" s="65"/>
      <c r="JUQ13" s="65"/>
      <c r="JUZ13" s="65"/>
      <c r="JVE13" s="220"/>
      <c r="JVF13" s="65"/>
      <c r="JVG13" s="65"/>
      <c r="JVP13" s="65"/>
      <c r="JVU13" s="220"/>
      <c r="JVV13" s="65"/>
      <c r="JVW13" s="65"/>
      <c r="JWF13" s="65"/>
      <c r="JWK13" s="220"/>
      <c r="JWL13" s="65"/>
      <c r="JWM13" s="65"/>
      <c r="JWV13" s="65"/>
      <c r="JXA13" s="220"/>
      <c r="JXB13" s="65"/>
      <c r="JXC13" s="65"/>
      <c r="JXL13" s="65"/>
      <c r="JXQ13" s="220"/>
      <c r="JXR13" s="65"/>
      <c r="JXS13" s="65"/>
      <c r="JYB13" s="65"/>
      <c r="JYG13" s="220"/>
      <c r="JYH13" s="65"/>
      <c r="JYI13" s="65"/>
      <c r="JYR13" s="65"/>
      <c r="JYW13" s="220"/>
      <c r="JYX13" s="65"/>
      <c r="JYY13" s="65"/>
      <c r="JZH13" s="65"/>
      <c r="JZM13" s="220"/>
      <c r="JZN13" s="65"/>
      <c r="JZO13" s="65"/>
      <c r="JZX13" s="65"/>
      <c r="KAC13" s="220"/>
      <c r="KAD13" s="65"/>
      <c r="KAE13" s="65"/>
      <c r="KAN13" s="65"/>
      <c r="KAS13" s="220"/>
      <c r="KAT13" s="65"/>
      <c r="KAU13" s="65"/>
      <c r="KBD13" s="65"/>
      <c r="KBI13" s="220"/>
      <c r="KBJ13" s="65"/>
      <c r="KBK13" s="65"/>
      <c r="KBT13" s="65"/>
      <c r="KBY13" s="220"/>
      <c r="KBZ13" s="65"/>
      <c r="KCA13" s="65"/>
      <c r="KCJ13" s="65"/>
      <c r="KCO13" s="220"/>
      <c r="KCP13" s="65"/>
      <c r="KCQ13" s="65"/>
      <c r="KCZ13" s="65"/>
      <c r="KDE13" s="220"/>
      <c r="KDF13" s="65"/>
      <c r="KDG13" s="65"/>
      <c r="KDP13" s="65"/>
      <c r="KDU13" s="220"/>
      <c r="KDV13" s="65"/>
      <c r="KDW13" s="65"/>
      <c r="KEF13" s="65"/>
      <c r="KEK13" s="220"/>
      <c r="KEL13" s="65"/>
      <c r="KEM13" s="65"/>
      <c r="KEV13" s="65"/>
      <c r="KFA13" s="220"/>
      <c r="KFB13" s="65"/>
      <c r="KFC13" s="65"/>
      <c r="KFL13" s="65"/>
      <c r="KFQ13" s="220"/>
      <c r="KFR13" s="65"/>
      <c r="KFS13" s="65"/>
      <c r="KGB13" s="65"/>
      <c r="KGG13" s="220"/>
      <c r="KGH13" s="65"/>
      <c r="KGI13" s="65"/>
      <c r="KGR13" s="65"/>
      <c r="KGW13" s="220"/>
      <c r="KGX13" s="65"/>
      <c r="KGY13" s="65"/>
      <c r="KHH13" s="65"/>
      <c r="KHM13" s="220"/>
      <c r="KHN13" s="65"/>
      <c r="KHO13" s="65"/>
      <c r="KHX13" s="65"/>
      <c r="KIC13" s="220"/>
      <c r="KID13" s="65"/>
      <c r="KIE13" s="65"/>
      <c r="KIN13" s="65"/>
      <c r="KIS13" s="220"/>
      <c r="KIT13" s="65"/>
      <c r="KIU13" s="65"/>
      <c r="KJD13" s="65"/>
      <c r="KJI13" s="220"/>
      <c r="KJJ13" s="65"/>
      <c r="KJK13" s="65"/>
      <c r="KJT13" s="65"/>
      <c r="KJY13" s="220"/>
      <c r="KJZ13" s="65"/>
      <c r="KKA13" s="65"/>
      <c r="KKJ13" s="65"/>
      <c r="KKO13" s="220"/>
      <c r="KKP13" s="65"/>
      <c r="KKQ13" s="65"/>
      <c r="KKZ13" s="65"/>
      <c r="KLE13" s="220"/>
      <c r="KLF13" s="65"/>
      <c r="KLG13" s="65"/>
      <c r="KLP13" s="65"/>
      <c r="KLU13" s="220"/>
      <c r="KLV13" s="65"/>
      <c r="KLW13" s="65"/>
      <c r="KMF13" s="65"/>
      <c r="KMK13" s="220"/>
      <c r="KML13" s="65"/>
      <c r="KMM13" s="65"/>
      <c r="KMV13" s="65"/>
      <c r="KNA13" s="220"/>
      <c r="KNB13" s="65"/>
      <c r="KNC13" s="65"/>
      <c r="KNL13" s="65"/>
      <c r="KNQ13" s="220"/>
      <c r="KNR13" s="65"/>
      <c r="KNS13" s="65"/>
      <c r="KOB13" s="65"/>
      <c r="KOG13" s="220"/>
      <c r="KOH13" s="65"/>
      <c r="KOI13" s="65"/>
      <c r="KOR13" s="65"/>
      <c r="KOW13" s="220"/>
      <c r="KOX13" s="65"/>
      <c r="KOY13" s="65"/>
      <c r="KPH13" s="65"/>
      <c r="KPM13" s="220"/>
      <c r="KPN13" s="65"/>
      <c r="KPO13" s="65"/>
      <c r="KPX13" s="65"/>
      <c r="KQC13" s="220"/>
      <c r="KQD13" s="65"/>
      <c r="KQE13" s="65"/>
      <c r="KQN13" s="65"/>
      <c r="KQS13" s="220"/>
      <c r="KQT13" s="65"/>
      <c r="KQU13" s="65"/>
      <c r="KRD13" s="65"/>
      <c r="KRI13" s="220"/>
      <c r="KRJ13" s="65"/>
      <c r="KRK13" s="65"/>
      <c r="KRT13" s="65"/>
      <c r="KRY13" s="220"/>
      <c r="KRZ13" s="65"/>
      <c r="KSA13" s="65"/>
      <c r="KSJ13" s="65"/>
      <c r="KSO13" s="220"/>
      <c r="KSP13" s="65"/>
      <c r="KSQ13" s="65"/>
      <c r="KSZ13" s="65"/>
      <c r="KTE13" s="220"/>
      <c r="KTF13" s="65"/>
      <c r="KTG13" s="65"/>
      <c r="KTP13" s="65"/>
      <c r="KTU13" s="220"/>
      <c r="KTV13" s="65"/>
      <c r="KTW13" s="65"/>
      <c r="KUF13" s="65"/>
      <c r="KUK13" s="220"/>
      <c r="KUL13" s="65"/>
      <c r="KUM13" s="65"/>
      <c r="KUV13" s="65"/>
      <c r="KVA13" s="220"/>
      <c r="KVB13" s="65"/>
      <c r="KVC13" s="65"/>
      <c r="KVL13" s="65"/>
      <c r="KVQ13" s="220"/>
      <c r="KVR13" s="65"/>
      <c r="KVS13" s="65"/>
      <c r="KWB13" s="65"/>
      <c r="KWG13" s="220"/>
      <c r="KWH13" s="65"/>
      <c r="KWI13" s="65"/>
      <c r="KWR13" s="65"/>
      <c r="KWW13" s="220"/>
      <c r="KWX13" s="65"/>
      <c r="KWY13" s="65"/>
      <c r="KXH13" s="65"/>
      <c r="KXM13" s="220"/>
      <c r="KXN13" s="65"/>
      <c r="KXO13" s="65"/>
      <c r="KXX13" s="65"/>
      <c r="KYC13" s="220"/>
      <c r="KYD13" s="65"/>
      <c r="KYE13" s="65"/>
      <c r="KYN13" s="65"/>
      <c r="KYS13" s="220"/>
      <c r="KYT13" s="65"/>
      <c r="KYU13" s="65"/>
      <c r="KZD13" s="65"/>
      <c r="KZI13" s="220"/>
      <c r="KZJ13" s="65"/>
      <c r="KZK13" s="65"/>
      <c r="KZT13" s="65"/>
      <c r="KZY13" s="220"/>
      <c r="KZZ13" s="65"/>
      <c r="LAA13" s="65"/>
      <c r="LAJ13" s="65"/>
      <c r="LAO13" s="220"/>
      <c r="LAP13" s="65"/>
      <c r="LAQ13" s="65"/>
      <c r="LAZ13" s="65"/>
      <c r="LBE13" s="220"/>
      <c r="LBF13" s="65"/>
      <c r="LBG13" s="65"/>
      <c r="LBP13" s="65"/>
      <c r="LBU13" s="220"/>
      <c r="LBV13" s="65"/>
      <c r="LBW13" s="65"/>
      <c r="LCF13" s="65"/>
      <c r="LCK13" s="220"/>
      <c r="LCL13" s="65"/>
      <c r="LCM13" s="65"/>
      <c r="LCV13" s="65"/>
      <c r="LDA13" s="220"/>
      <c r="LDB13" s="65"/>
      <c r="LDC13" s="65"/>
      <c r="LDL13" s="65"/>
      <c r="LDQ13" s="220"/>
      <c r="LDR13" s="65"/>
      <c r="LDS13" s="65"/>
      <c r="LEB13" s="65"/>
      <c r="LEG13" s="220"/>
      <c r="LEH13" s="65"/>
      <c r="LEI13" s="65"/>
      <c r="LER13" s="65"/>
      <c r="LEW13" s="220"/>
      <c r="LEX13" s="65"/>
      <c r="LEY13" s="65"/>
      <c r="LFH13" s="65"/>
      <c r="LFM13" s="220"/>
      <c r="LFN13" s="65"/>
      <c r="LFO13" s="65"/>
      <c r="LFX13" s="65"/>
      <c r="LGC13" s="220"/>
      <c r="LGD13" s="65"/>
      <c r="LGE13" s="65"/>
      <c r="LGN13" s="65"/>
      <c r="LGS13" s="220"/>
      <c r="LGT13" s="65"/>
      <c r="LGU13" s="65"/>
      <c r="LHD13" s="65"/>
      <c r="LHI13" s="220"/>
      <c r="LHJ13" s="65"/>
      <c r="LHK13" s="65"/>
      <c r="LHT13" s="65"/>
      <c r="LHY13" s="220"/>
      <c r="LHZ13" s="65"/>
      <c r="LIA13" s="65"/>
      <c r="LIJ13" s="65"/>
      <c r="LIO13" s="220"/>
      <c r="LIP13" s="65"/>
      <c r="LIQ13" s="65"/>
      <c r="LIZ13" s="65"/>
      <c r="LJE13" s="220"/>
      <c r="LJF13" s="65"/>
      <c r="LJG13" s="65"/>
      <c r="LJP13" s="65"/>
      <c r="LJU13" s="220"/>
      <c r="LJV13" s="65"/>
      <c r="LJW13" s="65"/>
      <c r="LKF13" s="65"/>
      <c r="LKK13" s="220"/>
      <c r="LKL13" s="65"/>
      <c r="LKM13" s="65"/>
      <c r="LKV13" s="65"/>
      <c r="LLA13" s="220"/>
      <c r="LLB13" s="65"/>
      <c r="LLC13" s="65"/>
      <c r="LLL13" s="65"/>
      <c r="LLQ13" s="220"/>
      <c r="LLR13" s="65"/>
      <c r="LLS13" s="65"/>
      <c r="LMB13" s="65"/>
      <c r="LMG13" s="220"/>
      <c r="LMH13" s="65"/>
      <c r="LMI13" s="65"/>
      <c r="LMR13" s="65"/>
      <c r="LMW13" s="220"/>
      <c r="LMX13" s="65"/>
      <c r="LMY13" s="65"/>
      <c r="LNH13" s="65"/>
      <c r="LNM13" s="220"/>
      <c r="LNN13" s="65"/>
      <c r="LNO13" s="65"/>
      <c r="LNX13" s="65"/>
      <c r="LOC13" s="220"/>
      <c r="LOD13" s="65"/>
      <c r="LOE13" s="65"/>
      <c r="LON13" s="65"/>
      <c r="LOS13" s="220"/>
      <c r="LOT13" s="65"/>
      <c r="LOU13" s="65"/>
      <c r="LPD13" s="65"/>
      <c r="LPI13" s="220"/>
      <c r="LPJ13" s="65"/>
      <c r="LPK13" s="65"/>
      <c r="LPT13" s="65"/>
      <c r="LPY13" s="220"/>
      <c r="LPZ13" s="65"/>
      <c r="LQA13" s="65"/>
      <c r="LQJ13" s="65"/>
      <c r="LQO13" s="220"/>
      <c r="LQP13" s="65"/>
      <c r="LQQ13" s="65"/>
      <c r="LQZ13" s="65"/>
      <c r="LRE13" s="220"/>
      <c r="LRF13" s="65"/>
      <c r="LRG13" s="65"/>
      <c r="LRP13" s="65"/>
      <c r="LRU13" s="220"/>
      <c r="LRV13" s="65"/>
      <c r="LRW13" s="65"/>
      <c r="LSF13" s="65"/>
      <c r="LSK13" s="220"/>
      <c r="LSL13" s="65"/>
      <c r="LSM13" s="65"/>
      <c r="LSV13" s="65"/>
      <c r="LTA13" s="220"/>
      <c r="LTB13" s="65"/>
      <c r="LTC13" s="65"/>
      <c r="LTL13" s="65"/>
      <c r="LTQ13" s="220"/>
      <c r="LTR13" s="65"/>
      <c r="LTS13" s="65"/>
      <c r="LUB13" s="65"/>
      <c r="LUG13" s="220"/>
      <c r="LUH13" s="65"/>
      <c r="LUI13" s="65"/>
      <c r="LUR13" s="65"/>
      <c r="LUW13" s="220"/>
      <c r="LUX13" s="65"/>
      <c r="LUY13" s="65"/>
      <c r="LVH13" s="65"/>
      <c r="LVM13" s="220"/>
      <c r="LVN13" s="65"/>
      <c r="LVO13" s="65"/>
      <c r="LVX13" s="65"/>
      <c r="LWC13" s="220"/>
      <c r="LWD13" s="65"/>
      <c r="LWE13" s="65"/>
      <c r="LWN13" s="65"/>
      <c r="LWS13" s="220"/>
      <c r="LWT13" s="65"/>
      <c r="LWU13" s="65"/>
      <c r="LXD13" s="65"/>
      <c r="LXI13" s="220"/>
      <c r="LXJ13" s="65"/>
      <c r="LXK13" s="65"/>
      <c r="LXT13" s="65"/>
      <c r="LXY13" s="220"/>
      <c r="LXZ13" s="65"/>
      <c r="LYA13" s="65"/>
      <c r="LYJ13" s="65"/>
      <c r="LYO13" s="220"/>
      <c r="LYP13" s="65"/>
      <c r="LYQ13" s="65"/>
      <c r="LYZ13" s="65"/>
      <c r="LZE13" s="220"/>
      <c r="LZF13" s="65"/>
      <c r="LZG13" s="65"/>
      <c r="LZP13" s="65"/>
      <c r="LZU13" s="220"/>
      <c r="LZV13" s="65"/>
      <c r="LZW13" s="65"/>
      <c r="MAF13" s="65"/>
      <c r="MAK13" s="220"/>
      <c r="MAL13" s="65"/>
      <c r="MAM13" s="65"/>
      <c r="MAV13" s="65"/>
      <c r="MBA13" s="220"/>
      <c r="MBB13" s="65"/>
      <c r="MBC13" s="65"/>
      <c r="MBL13" s="65"/>
      <c r="MBQ13" s="220"/>
      <c r="MBR13" s="65"/>
      <c r="MBS13" s="65"/>
      <c r="MCB13" s="65"/>
      <c r="MCG13" s="220"/>
      <c r="MCH13" s="65"/>
      <c r="MCI13" s="65"/>
      <c r="MCR13" s="65"/>
      <c r="MCW13" s="220"/>
      <c r="MCX13" s="65"/>
      <c r="MCY13" s="65"/>
      <c r="MDH13" s="65"/>
      <c r="MDM13" s="220"/>
      <c r="MDN13" s="65"/>
      <c r="MDO13" s="65"/>
      <c r="MDX13" s="65"/>
      <c r="MEC13" s="220"/>
      <c r="MED13" s="65"/>
      <c r="MEE13" s="65"/>
      <c r="MEN13" s="65"/>
      <c r="MES13" s="220"/>
      <c r="MET13" s="65"/>
      <c r="MEU13" s="65"/>
      <c r="MFD13" s="65"/>
      <c r="MFI13" s="220"/>
      <c r="MFJ13" s="65"/>
      <c r="MFK13" s="65"/>
      <c r="MFT13" s="65"/>
      <c r="MFY13" s="220"/>
      <c r="MFZ13" s="65"/>
      <c r="MGA13" s="65"/>
      <c r="MGJ13" s="65"/>
      <c r="MGO13" s="220"/>
      <c r="MGP13" s="65"/>
      <c r="MGQ13" s="65"/>
      <c r="MGZ13" s="65"/>
      <c r="MHE13" s="220"/>
      <c r="MHF13" s="65"/>
      <c r="MHG13" s="65"/>
      <c r="MHP13" s="65"/>
      <c r="MHU13" s="220"/>
      <c r="MHV13" s="65"/>
      <c r="MHW13" s="65"/>
      <c r="MIF13" s="65"/>
      <c r="MIK13" s="220"/>
      <c r="MIL13" s="65"/>
      <c r="MIM13" s="65"/>
      <c r="MIV13" s="65"/>
      <c r="MJA13" s="220"/>
      <c r="MJB13" s="65"/>
      <c r="MJC13" s="65"/>
      <c r="MJL13" s="65"/>
      <c r="MJQ13" s="220"/>
      <c r="MJR13" s="65"/>
      <c r="MJS13" s="65"/>
      <c r="MKB13" s="65"/>
      <c r="MKG13" s="220"/>
      <c r="MKH13" s="65"/>
      <c r="MKI13" s="65"/>
      <c r="MKR13" s="65"/>
      <c r="MKW13" s="220"/>
      <c r="MKX13" s="65"/>
      <c r="MKY13" s="65"/>
      <c r="MLH13" s="65"/>
      <c r="MLM13" s="220"/>
      <c r="MLN13" s="65"/>
      <c r="MLO13" s="65"/>
      <c r="MLX13" s="65"/>
      <c r="MMC13" s="220"/>
      <c r="MMD13" s="65"/>
      <c r="MME13" s="65"/>
      <c r="MMN13" s="65"/>
      <c r="MMS13" s="220"/>
      <c r="MMT13" s="65"/>
      <c r="MMU13" s="65"/>
      <c r="MND13" s="65"/>
      <c r="MNI13" s="220"/>
      <c r="MNJ13" s="65"/>
      <c r="MNK13" s="65"/>
      <c r="MNT13" s="65"/>
      <c r="MNY13" s="220"/>
      <c r="MNZ13" s="65"/>
      <c r="MOA13" s="65"/>
      <c r="MOJ13" s="65"/>
      <c r="MOO13" s="220"/>
      <c r="MOP13" s="65"/>
      <c r="MOQ13" s="65"/>
      <c r="MOZ13" s="65"/>
      <c r="MPE13" s="220"/>
      <c r="MPF13" s="65"/>
      <c r="MPG13" s="65"/>
      <c r="MPP13" s="65"/>
      <c r="MPU13" s="220"/>
      <c r="MPV13" s="65"/>
      <c r="MPW13" s="65"/>
      <c r="MQF13" s="65"/>
      <c r="MQK13" s="220"/>
      <c r="MQL13" s="65"/>
      <c r="MQM13" s="65"/>
      <c r="MQV13" s="65"/>
      <c r="MRA13" s="220"/>
      <c r="MRB13" s="65"/>
      <c r="MRC13" s="65"/>
      <c r="MRL13" s="65"/>
      <c r="MRQ13" s="220"/>
      <c r="MRR13" s="65"/>
      <c r="MRS13" s="65"/>
      <c r="MSB13" s="65"/>
      <c r="MSG13" s="220"/>
      <c r="MSH13" s="65"/>
      <c r="MSI13" s="65"/>
      <c r="MSR13" s="65"/>
      <c r="MSW13" s="220"/>
      <c r="MSX13" s="65"/>
      <c r="MSY13" s="65"/>
      <c r="MTH13" s="65"/>
      <c r="MTM13" s="220"/>
      <c r="MTN13" s="65"/>
      <c r="MTO13" s="65"/>
      <c r="MTX13" s="65"/>
      <c r="MUC13" s="220"/>
      <c r="MUD13" s="65"/>
      <c r="MUE13" s="65"/>
      <c r="MUN13" s="65"/>
      <c r="MUS13" s="220"/>
      <c r="MUT13" s="65"/>
      <c r="MUU13" s="65"/>
      <c r="MVD13" s="65"/>
      <c r="MVI13" s="220"/>
      <c r="MVJ13" s="65"/>
      <c r="MVK13" s="65"/>
      <c r="MVT13" s="65"/>
      <c r="MVY13" s="220"/>
      <c r="MVZ13" s="65"/>
      <c r="MWA13" s="65"/>
      <c r="MWJ13" s="65"/>
      <c r="MWO13" s="220"/>
      <c r="MWP13" s="65"/>
      <c r="MWQ13" s="65"/>
      <c r="MWZ13" s="65"/>
      <c r="MXE13" s="220"/>
      <c r="MXF13" s="65"/>
      <c r="MXG13" s="65"/>
      <c r="MXP13" s="65"/>
      <c r="MXU13" s="220"/>
      <c r="MXV13" s="65"/>
      <c r="MXW13" s="65"/>
      <c r="MYF13" s="65"/>
      <c r="MYK13" s="220"/>
      <c r="MYL13" s="65"/>
      <c r="MYM13" s="65"/>
      <c r="MYV13" s="65"/>
      <c r="MZA13" s="220"/>
      <c r="MZB13" s="65"/>
      <c r="MZC13" s="65"/>
      <c r="MZL13" s="65"/>
      <c r="MZQ13" s="220"/>
      <c r="MZR13" s="65"/>
      <c r="MZS13" s="65"/>
      <c r="NAB13" s="65"/>
      <c r="NAG13" s="220"/>
      <c r="NAH13" s="65"/>
      <c r="NAI13" s="65"/>
      <c r="NAR13" s="65"/>
      <c r="NAW13" s="220"/>
      <c r="NAX13" s="65"/>
      <c r="NAY13" s="65"/>
      <c r="NBH13" s="65"/>
      <c r="NBM13" s="220"/>
      <c r="NBN13" s="65"/>
      <c r="NBO13" s="65"/>
      <c r="NBX13" s="65"/>
      <c r="NCC13" s="220"/>
      <c r="NCD13" s="65"/>
      <c r="NCE13" s="65"/>
      <c r="NCN13" s="65"/>
      <c r="NCS13" s="220"/>
      <c r="NCT13" s="65"/>
      <c r="NCU13" s="65"/>
      <c r="NDD13" s="65"/>
      <c r="NDI13" s="220"/>
      <c r="NDJ13" s="65"/>
      <c r="NDK13" s="65"/>
      <c r="NDT13" s="65"/>
      <c r="NDY13" s="220"/>
      <c r="NDZ13" s="65"/>
      <c r="NEA13" s="65"/>
      <c r="NEJ13" s="65"/>
      <c r="NEO13" s="220"/>
      <c r="NEP13" s="65"/>
      <c r="NEQ13" s="65"/>
      <c r="NEZ13" s="65"/>
      <c r="NFE13" s="220"/>
      <c r="NFF13" s="65"/>
      <c r="NFG13" s="65"/>
      <c r="NFP13" s="65"/>
      <c r="NFU13" s="220"/>
      <c r="NFV13" s="65"/>
      <c r="NFW13" s="65"/>
      <c r="NGF13" s="65"/>
      <c r="NGK13" s="220"/>
      <c r="NGL13" s="65"/>
      <c r="NGM13" s="65"/>
      <c r="NGV13" s="65"/>
      <c r="NHA13" s="220"/>
      <c r="NHB13" s="65"/>
      <c r="NHC13" s="65"/>
      <c r="NHL13" s="65"/>
      <c r="NHQ13" s="220"/>
      <c r="NHR13" s="65"/>
      <c r="NHS13" s="65"/>
      <c r="NIB13" s="65"/>
      <c r="NIG13" s="220"/>
      <c r="NIH13" s="65"/>
      <c r="NII13" s="65"/>
      <c r="NIR13" s="65"/>
      <c r="NIW13" s="220"/>
      <c r="NIX13" s="65"/>
      <c r="NIY13" s="65"/>
      <c r="NJH13" s="65"/>
      <c r="NJM13" s="220"/>
      <c r="NJN13" s="65"/>
      <c r="NJO13" s="65"/>
      <c r="NJX13" s="65"/>
      <c r="NKC13" s="220"/>
      <c r="NKD13" s="65"/>
      <c r="NKE13" s="65"/>
      <c r="NKN13" s="65"/>
      <c r="NKS13" s="220"/>
      <c r="NKT13" s="65"/>
      <c r="NKU13" s="65"/>
      <c r="NLD13" s="65"/>
      <c r="NLI13" s="220"/>
      <c r="NLJ13" s="65"/>
      <c r="NLK13" s="65"/>
      <c r="NLT13" s="65"/>
      <c r="NLY13" s="220"/>
      <c r="NLZ13" s="65"/>
      <c r="NMA13" s="65"/>
      <c r="NMJ13" s="65"/>
      <c r="NMO13" s="220"/>
      <c r="NMP13" s="65"/>
      <c r="NMQ13" s="65"/>
      <c r="NMZ13" s="65"/>
      <c r="NNE13" s="220"/>
      <c r="NNF13" s="65"/>
      <c r="NNG13" s="65"/>
      <c r="NNP13" s="65"/>
      <c r="NNU13" s="220"/>
      <c r="NNV13" s="65"/>
      <c r="NNW13" s="65"/>
      <c r="NOF13" s="65"/>
      <c r="NOK13" s="220"/>
      <c r="NOL13" s="65"/>
      <c r="NOM13" s="65"/>
      <c r="NOV13" s="65"/>
      <c r="NPA13" s="220"/>
      <c r="NPB13" s="65"/>
      <c r="NPC13" s="65"/>
      <c r="NPL13" s="65"/>
      <c r="NPQ13" s="220"/>
      <c r="NPR13" s="65"/>
      <c r="NPS13" s="65"/>
      <c r="NQB13" s="65"/>
      <c r="NQG13" s="220"/>
      <c r="NQH13" s="65"/>
      <c r="NQI13" s="65"/>
      <c r="NQR13" s="65"/>
      <c r="NQW13" s="220"/>
      <c r="NQX13" s="65"/>
      <c r="NQY13" s="65"/>
      <c r="NRH13" s="65"/>
      <c r="NRM13" s="220"/>
      <c r="NRN13" s="65"/>
      <c r="NRO13" s="65"/>
      <c r="NRX13" s="65"/>
      <c r="NSC13" s="220"/>
      <c r="NSD13" s="65"/>
      <c r="NSE13" s="65"/>
      <c r="NSN13" s="65"/>
      <c r="NSS13" s="220"/>
      <c r="NST13" s="65"/>
      <c r="NSU13" s="65"/>
      <c r="NTD13" s="65"/>
      <c r="NTI13" s="220"/>
      <c r="NTJ13" s="65"/>
      <c r="NTK13" s="65"/>
      <c r="NTT13" s="65"/>
      <c r="NTY13" s="220"/>
      <c r="NTZ13" s="65"/>
      <c r="NUA13" s="65"/>
      <c r="NUJ13" s="65"/>
      <c r="NUO13" s="220"/>
      <c r="NUP13" s="65"/>
      <c r="NUQ13" s="65"/>
      <c r="NUZ13" s="65"/>
      <c r="NVE13" s="220"/>
      <c r="NVF13" s="65"/>
      <c r="NVG13" s="65"/>
      <c r="NVP13" s="65"/>
      <c r="NVU13" s="220"/>
      <c r="NVV13" s="65"/>
      <c r="NVW13" s="65"/>
      <c r="NWF13" s="65"/>
      <c r="NWK13" s="220"/>
      <c r="NWL13" s="65"/>
      <c r="NWM13" s="65"/>
      <c r="NWV13" s="65"/>
      <c r="NXA13" s="220"/>
      <c r="NXB13" s="65"/>
      <c r="NXC13" s="65"/>
      <c r="NXL13" s="65"/>
      <c r="NXQ13" s="220"/>
      <c r="NXR13" s="65"/>
      <c r="NXS13" s="65"/>
      <c r="NYB13" s="65"/>
      <c r="NYG13" s="220"/>
      <c r="NYH13" s="65"/>
      <c r="NYI13" s="65"/>
      <c r="NYR13" s="65"/>
      <c r="NYW13" s="220"/>
      <c r="NYX13" s="65"/>
      <c r="NYY13" s="65"/>
      <c r="NZH13" s="65"/>
      <c r="NZM13" s="220"/>
      <c r="NZN13" s="65"/>
      <c r="NZO13" s="65"/>
      <c r="NZX13" s="65"/>
      <c r="OAC13" s="220"/>
      <c r="OAD13" s="65"/>
      <c r="OAE13" s="65"/>
      <c r="OAN13" s="65"/>
      <c r="OAS13" s="220"/>
      <c r="OAT13" s="65"/>
      <c r="OAU13" s="65"/>
      <c r="OBD13" s="65"/>
      <c r="OBI13" s="220"/>
      <c r="OBJ13" s="65"/>
      <c r="OBK13" s="65"/>
      <c r="OBT13" s="65"/>
      <c r="OBY13" s="220"/>
      <c r="OBZ13" s="65"/>
      <c r="OCA13" s="65"/>
      <c r="OCJ13" s="65"/>
      <c r="OCO13" s="220"/>
      <c r="OCP13" s="65"/>
      <c r="OCQ13" s="65"/>
      <c r="OCZ13" s="65"/>
      <c r="ODE13" s="220"/>
      <c r="ODF13" s="65"/>
      <c r="ODG13" s="65"/>
      <c r="ODP13" s="65"/>
      <c r="ODU13" s="220"/>
      <c r="ODV13" s="65"/>
      <c r="ODW13" s="65"/>
      <c r="OEF13" s="65"/>
      <c r="OEK13" s="220"/>
      <c r="OEL13" s="65"/>
      <c r="OEM13" s="65"/>
      <c r="OEV13" s="65"/>
      <c r="OFA13" s="220"/>
      <c r="OFB13" s="65"/>
      <c r="OFC13" s="65"/>
      <c r="OFL13" s="65"/>
      <c r="OFQ13" s="220"/>
      <c r="OFR13" s="65"/>
      <c r="OFS13" s="65"/>
      <c r="OGB13" s="65"/>
      <c r="OGG13" s="220"/>
      <c r="OGH13" s="65"/>
      <c r="OGI13" s="65"/>
      <c r="OGR13" s="65"/>
      <c r="OGW13" s="220"/>
      <c r="OGX13" s="65"/>
      <c r="OGY13" s="65"/>
      <c r="OHH13" s="65"/>
      <c r="OHM13" s="220"/>
      <c r="OHN13" s="65"/>
      <c r="OHO13" s="65"/>
      <c r="OHX13" s="65"/>
      <c r="OIC13" s="220"/>
      <c r="OID13" s="65"/>
      <c r="OIE13" s="65"/>
      <c r="OIN13" s="65"/>
      <c r="OIS13" s="220"/>
      <c r="OIT13" s="65"/>
      <c r="OIU13" s="65"/>
      <c r="OJD13" s="65"/>
      <c r="OJI13" s="220"/>
      <c r="OJJ13" s="65"/>
      <c r="OJK13" s="65"/>
      <c r="OJT13" s="65"/>
      <c r="OJY13" s="220"/>
      <c r="OJZ13" s="65"/>
      <c r="OKA13" s="65"/>
      <c r="OKJ13" s="65"/>
      <c r="OKO13" s="220"/>
      <c r="OKP13" s="65"/>
      <c r="OKQ13" s="65"/>
      <c r="OKZ13" s="65"/>
      <c r="OLE13" s="220"/>
      <c r="OLF13" s="65"/>
      <c r="OLG13" s="65"/>
      <c r="OLP13" s="65"/>
      <c r="OLU13" s="220"/>
      <c r="OLV13" s="65"/>
      <c r="OLW13" s="65"/>
      <c r="OMF13" s="65"/>
      <c r="OMK13" s="220"/>
      <c r="OML13" s="65"/>
      <c r="OMM13" s="65"/>
      <c r="OMV13" s="65"/>
      <c r="ONA13" s="220"/>
      <c r="ONB13" s="65"/>
      <c r="ONC13" s="65"/>
      <c r="ONL13" s="65"/>
      <c r="ONQ13" s="220"/>
      <c r="ONR13" s="65"/>
      <c r="ONS13" s="65"/>
      <c r="OOB13" s="65"/>
      <c r="OOG13" s="220"/>
      <c r="OOH13" s="65"/>
      <c r="OOI13" s="65"/>
      <c r="OOR13" s="65"/>
      <c r="OOW13" s="220"/>
      <c r="OOX13" s="65"/>
      <c r="OOY13" s="65"/>
      <c r="OPH13" s="65"/>
      <c r="OPM13" s="220"/>
      <c r="OPN13" s="65"/>
      <c r="OPO13" s="65"/>
      <c r="OPX13" s="65"/>
      <c r="OQC13" s="220"/>
      <c r="OQD13" s="65"/>
      <c r="OQE13" s="65"/>
      <c r="OQN13" s="65"/>
      <c r="OQS13" s="220"/>
      <c r="OQT13" s="65"/>
      <c r="OQU13" s="65"/>
      <c r="ORD13" s="65"/>
      <c r="ORI13" s="220"/>
      <c r="ORJ13" s="65"/>
      <c r="ORK13" s="65"/>
      <c r="ORT13" s="65"/>
      <c r="ORY13" s="220"/>
      <c r="ORZ13" s="65"/>
      <c r="OSA13" s="65"/>
      <c r="OSJ13" s="65"/>
      <c r="OSO13" s="220"/>
      <c r="OSP13" s="65"/>
      <c r="OSQ13" s="65"/>
      <c r="OSZ13" s="65"/>
      <c r="OTE13" s="220"/>
      <c r="OTF13" s="65"/>
      <c r="OTG13" s="65"/>
      <c r="OTP13" s="65"/>
      <c r="OTU13" s="220"/>
      <c r="OTV13" s="65"/>
      <c r="OTW13" s="65"/>
      <c r="OUF13" s="65"/>
      <c r="OUK13" s="220"/>
      <c r="OUL13" s="65"/>
      <c r="OUM13" s="65"/>
      <c r="OUV13" s="65"/>
      <c r="OVA13" s="220"/>
      <c r="OVB13" s="65"/>
      <c r="OVC13" s="65"/>
      <c r="OVL13" s="65"/>
      <c r="OVQ13" s="220"/>
      <c r="OVR13" s="65"/>
      <c r="OVS13" s="65"/>
      <c r="OWB13" s="65"/>
      <c r="OWG13" s="220"/>
      <c r="OWH13" s="65"/>
      <c r="OWI13" s="65"/>
      <c r="OWR13" s="65"/>
      <c r="OWW13" s="220"/>
      <c r="OWX13" s="65"/>
      <c r="OWY13" s="65"/>
      <c r="OXH13" s="65"/>
      <c r="OXM13" s="220"/>
      <c r="OXN13" s="65"/>
      <c r="OXO13" s="65"/>
      <c r="OXX13" s="65"/>
      <c r="OYC13" s="220"/>
      <c r="OYD13" s="65"/>
      <c r="OYE13" s="65"/>
      <c r="OYN13" s="65"/>
      <c r="OYS13" s="220"/>
      <c r="OYT13" s="65"/>
      <c r="OYU13" s="65"/>
      <c r="OZD13" s="65"/>
      <c r="OZI13" s="220"/>
      <c r="OZJ13" s="65"/>
      <c r="OZK13" s="65"/>
      <c r="OZT13" s="65"/>
      <c r="OZY13" s="220"/>
      <c r="OZZ13" s="65"/>
      <c r="PAA13" s="65"/>
      <c r="PAJ13" s="65"/>
      <c r="PAO13" s="220"/>
      <c r="PAP13" s="65"/>
      <c r="PAQ13" s="65"/>
      <c r="PAZ13" s="65"/>
      <c r="PBE13" s="220"/>
      <c r="PBF13" s="65"/>
      <c r="PBG13" s="65"/>
      <c r="PBP13" s="65"/>
      <c r="PBU13" s="220"/>
      <c r="PBV13" s="65"/>
      <c r="PBW13" s="65"/>
      <c r="PCF13" s="65"/>
      <c r="PCK13" s="220"/>
      <c r="PCL13" s="65"/>
      <c r="PCM13" s="65"/>
      <c r="PCV13" s="65"/>
      <c r="PDA13" s="220"/>
      <c r="PDB13" s="65"/>
      <c r="PDC13" s="65"/>
      <c r="PDL13" s="65"/>
      <c r="PDQ13" s="220"/>
      <c r="PDR13" s="65"/>
      <c r="PDS13" s="65"/>
      <c r="PEB13" s="65"/>
      <c r="PEG13" s="220"/>
      <c r="PEH13" s="65"/>
      <c r="PEI13" s="65"/>
      <c r="PER13" s="65"/>
      <c r="PEW13" s="220"/>
      <c r="PEX13" s="65"/>
      <c r="PEY13" s="65"/>
      <c r="PFH13" s="65"/>
      <c r="PFM13" s="220"/>
      <c r="PFN13" s="65"/>
      <c r="PFO13" s="65"/>
      <c r="PFX13" s="65"/>
      <c r="PGC13" s="220"/>
      <c r="PGD13" s="65"/>
      <c r="PGE13" s="65"/>
      <c r="PGN13" s="65"/>
      <c r="PGS13" s="220"/>
      <c r="PGT13" s="65"/>
      <c r="PGU13" s="65"/>
      <c r="PHD13" s="65"/>
      <c r="PHI13" s="220"/>
      <c r="PHJ13" s="65"/>
      <c r="PHK13" s="65"/>
      <c r="PHT13" s="65"/>
      <c r="PHY13" s="220"/>
      <c r="PHZ13" s="65"/>
      <c r="PIA13" s="65"/>
      <c r="PIJ13" s="65"/>
      <c r="PIO13" s="220"/>
      <c r="PIP13" s="65"/>
      <c r="PIQ13" s="65"/>
      <c r="PIZ13" s="65"/>
      <c r="PJE13" s="220"/>
      <c r="PJF13" s="65"/>
      <c r="PJG13" s="65"/>
      <c r="PJP13" s="65"/>
      <c r="PJU13" s="220"/>
      <c r="PJV13" s="65"/>
      <c r="PJW13" s="65"/>
      <c r="PKF13" s="65"/>
      <c r="PKK13" s="220"/>
      <c r="PKL13" s="65"/>
      <c r="PKM13" s="65"/>
      <c r="PKV13" s="65"/>
      <c r="PLA13" s="220"/>
      <c r="PLB13" s="65"/>
      <c r="PLC13" s="65"/>
      <c r="PLL13" s="65"/>
      <c r="PLQ13" s="220"/>
      <c r="PLR13" s="65"/>
      <c r="PLS13" s="65"/>
      <c r="PMB13" s="65"/>
      <c r="PMG13" s="220"/>
      <c r="PMH13" s="65"/>
      <c r="PMI13" s="65"/>
      <c r="PMR13" s="65"/>
      <c r="PMW13" s="220"/>
      <c r="PMX13" s="65"/>
      <c r="PMY13" s="65"/>
      <c r="PNH13" s="65"/>
      <c r="PNM13" s="220"/>
      <c r="PNN13" s="65"/>
      <c r="PNO13" s="65"/>
      <c r="PNX13" s="65"/>
      <c r="POC13" s="220"/>
      <c r="POD13" s="65"/>
      <c r="POE13" s="65"/>
      <c r="PON13" s="65"/>
      <c r="POS13" s="220"/>
      <c r="POT13" s="65"/>
      <c r="POU13" s="65"/>
      <c r="PPD13" s="65"/>
      <c r="PPI13" s="220"/>
      <c r="PPJ13" s="65"/>
      <c r="PPK13" s="65"/>
      <c r="PPT13" s="65"/>
      <c r="PPY13" s="220"/>
      <c r="PPZ13" s="65"/>
      <c r="PQA13" s="65"/>
      <c r="PQJ13" s="65"/>
      <c r="PQO13" s="220"/>
      <c r="PQP13" s="65"/>
      <c r="PQQ13" s="65"/>
      <c r="PQZ13" s="65"/>
      <c r="PRE13" s="220"/>
      <c r="PRF13" s="65"/>
      <c r="PRG13" s="65"/>
      <c r="PRP13" s="65"/>
      <c r="PRU13" s="220"/>
      <c r="PRV13" s="65"/>
      <c r="PRW13" s="65"/>
      <c r="PSF13" s="65"/>
      <c r="PSK13" s="220"/>
      <c r="PSL13" s="65"/>
      <c r="PSM13" s="65"/>
      <c r="PSV13" s="65"/>
      <c r="PTA13" s="220"/>
      <c r="PTB13" s="65"/>
      <c r="PTC13" s="65"/>
      <c r="PTL13" s="65"/>
      <c r="PTQ13" s="220"/>
      <c r="PTR13" s="65"/>
      <c r="PTS13" s="65"/>
      <c r="PUB13" s="65"/>
      <c r="PUG13" s="220"/>
      <c r="PUH13" s="65"/>
      <c r="PUI13" s="65"/>
      <c r="PUR13" s="65"/>
      <c r="PUW13" s="220"/>
      <c r="PUX13" s="65"/>
      <c r="PUY13" s="65"/>
      <c r="PVH13" s="65"/>
      <c r="PVM13" s="220"/>
      <c r="PVN13" s="65"/>
      <c r="PVO13" s="65"/>
      <c r="PVX13" s="65"/>
      <c r="PWC13" s="220"/>
      <c r="PWD13" s="65"/>
      <c r="PWE13" s="65"/>
      <c r="PWN13" s="65"/>
      <c r="PWS13" s="220"/>
      <c r="PWT13" s="65"/>
      <c r="PWU13" s="65"/>
      <c r="PXD13" s="65"/>
      <c r="PXI13" s="220"/>
      <c r="PXJ13" s="65"/>
      <c r="PXK13" s="65"/>
      <c r="PXT13" s="65"/>
      <c r="PXY13" s="220"/>
      <c r="PXZ13" s="65"/>
      <c r="PYA13" s="65"/>
      <c r="PYJ13" s="65"/>
      <c r="PYO13" s="220"/>
      <c r="PYP13" s="65"/>
      <c r="PYQ13" s="65"/>
      <c r="PYZ13" s="65"/>
      <c r="PZE13" s="220"/>
      <c r="PZF13" s="65"/>
      <c r="PZG13" s="65"/>
      <c r="PZP13" s="65"/>
      <c r="PZU13" s="220"/>
      <c r="PZV13" s="65"/>
      <c r="PZW13" s="65"/>
      <c r="QAF13" s="65"/>
      <c r="QAK13" s="220"/>
      <c r="QAL13" s="65"/>
      <c r="QAM13" s="65"/>
      <c r="QAV13" s="65"/>
      <c r="QBA13" s="220"/>
      <c r="QBB13" s="65"/>
      <c r="QBC13" s="65"/>
      <c r="QBL13" s="65"/>
      <c r="QBQ13" s="220"/>
      <c r="QBR13" s="65"/>
      <c r="QBS13" s="65"/>
      <c r="QCB13" s="65"/>
      <c r="QCG13" s="220"/>
      <c r="QCH13" s="65"/>
      <c r="QCI13" s="65"/>
      <c r="QCR13" s="65"/>
      <c r="QCW13" s="220"/>
      <c r="QCX13" s="65"/>
      <c r="QCY13" s="65"/>
      <c r="QDH13" s="65"/>
      <c r="QDM13" s="220"/>
      <c r="QDN13" s="65"/>
      <c r="QDO13" s="65"/>
      <c r="QDX13" s="65"/>
      <c r="QEC13" s="220"/>
      <c r="QED13" s="65"/>
      <c r="QEE13" s="65"/>
      <c r="QEN13" s="65"/>
      <c r="QES13" s="220"/>
      <c r="QET13" s="65"/>
      <c r="QEU13" s="65"/>
      <c r="QFD13" s="65"/>
      <c r="QFI13" s="220"/>
      <c r="QFJ13" s="65"/>
      <c r="QFK13" s="65"/>
      <c r="QFT13" s="65"/>
      <c r="QFY13" s="220"/>
      <c r="QFZ13" s="65"/>
      <c r="QGA13" s="65"/>
      <c r="QGJ13" s="65"/>
      <c r="QGO13" s="220"/>
      <c r="QGP13" s="65"/>
      <c r="QGQ13" s="65"/>
      <c r="QGZ13" s="65"/>
      <c r="QHE13" s="220"/>
      <c r="QHF13" s="65"/>
      <c r="QHG13" s="65"/>
      <c r="QHP13" s="65"/>
      <c r="QHU13" s="220"/>
      <c r="QHV13" s="65"/>
      <c r="QHW13" s="65"/>
      <c r="QIF13" s="65"/>
      <c r="QIK13" s="220"/>
      <c r="QIL13" s="65"/>
      <c r="QIM13" s="65"/>
      <c r="QIV13" s="65"/>
      <c r="QJA13" s="220"/>
      <c r="QJB13" s="65"/>
      <c r="QJC13" s="65"/>
      <c r="QJL13" s="65"/>
      <c r="QJQ13" s="220"/>
      <c r="QJR13" s="65"/>
      <c r="QJS13" s="65"/>
      <c r="QKB13" s="65"/>
      <c r="QKG13" s="220"/>
      <c r="QKH13" s="65"/>
      <c r="QKI13" s="65"/>
      <c r="QKR13" s="65"/>
      <c r="QKW13" s="220"/>
      <c r="QKX13" s="65"/>
      <c r="QKY13" s="65"/>
      <c r="QLH13" s="65"/>
      <c r="QLM13" s="220"/>
      <c r="QLN13" s="65"/>
      <c r="QLO13" s="65"/>
      <c r="QLX13" s="65"/>
      <c r="QMC13" s="220"/>
      <c r="QMD13" s="65"/>
      <c r="QME13" s="65"/>
      <c r="QMN13" s="65"/>
      <c r="QMS13" s="220"/>
      <c r="QMT13" s="65"/>
      <c r="QMU13" s="65"/>
      <c r="QND13" s="65"/>
      <c r="QNI13" s="220"/>
      <c r="QNJ13" s="65"/>
      <c r="QNK13" s="65"/>
      <c r="QNT13" s="65"/>
      <c r="QNY13" s="220"/>
      <c r="QNZ13" s="65"/>
      <c r="QOA13" s="65"/>
      <c r="QOJ13" s="65"/>
      <c r="QOO13" s="220"/>
      <c r="QOP13" s="65"/>
      <c r="QOQ13" s="65"/>
      <c r="QOZ13" s="65"/>
      <c r="QPE13" s="220"/>
      <c r="QPF13" s="65"/>
      <c r="QPG13" s="65"/>
      <c r="QPP13" s="65"/>
      <c r="QPU13" s="220"/>
      <c r="QPV13" s="65"/>
      <c r="QPW13" s="65"/>
      <c r="QQF13" s="65"/>
      <c r="QQK13" s="220"/>
      <c r="QQL13" s="65"/>
      <c r="QQM13" s="65"/>
      <c r="QQV13" s="65"/>
      <c r="QRA13" s="220"/>
      <c r="QRB13" s="65"/>
      <c r="QRC13" s="65"/>
      <c r="QRL13" s="65"/>
      <c r="QRQ13" s="220"/>
      <c r="QRR13" s="65"/>
      <c r="QRS13" s="65"/>
      <c r="QSB13" s="65"/>
      <c r="QSG13" s="220"/>
      <c r="QSH13" s="65"/>
      <c r="QSI13" s="65"/>
      <c r="QSR13" s="65"/>
      <c r="QSW13" s="220"/>
      <c r="QSX13" s="65"/>
      <c r="QSY13" s="65"/>
      <c r="QTH13" s="65"/>
      <c r="QTM13" s="220"/>
      <c r="QTN13" s="65"/>
      <c r="QTO13" s="65"/>
      <c r="QTX13" s="65"/>
      <c r="QUC13" s="220"/>
      <c r="QUD13" s="65"/>
      <c r="QUE13" s="65"/>
      <c r="QUN13" s="65"/>
      <c r="QUS13" s="220"/>
      <c r="QUT13" s="65"/>
      <c r="QUU13" s="65"/>
      <c r="QVD13" s="65"/>
      <c r="QVI13" s="220"/>
      <c r="QVJ13" s="65"/>
      <c r="QVK13" s="65"/>
      <c r="QVT13" s="65"/>
      <c r="QVY13" s="220"/>
      <c r="QVZ13" s="65"/>
      <c r="QWA13" s="65"/>
      <c r="QWJ13" s="65"/>
      <c r="QWO13" s="220"/>
      <c r="QWP13" s="65"/>
      <c r="QWQ13" s="65"/>
      <c r="QWZ13" s="65"/>
      <c r="QXE13" s="220"/>
      <c r="QXF13" s="65"/>
      <c r="QXG13" s="65"/>
      <c r="QXP13" s="65"/>
      <c r="QXU13" s="220"/>
      <c r="QXV13" s="65"/>
      <c r="QXW13" s="65"/>
      <c r="QYF13" s="65"/>
      <c r="QYK13" s="220"/>
      <c r="QYL13" s="65"/>
      <c r="QYM13" s="65"/>
      <c r="QYV13" s="65"/>
      <c r="QZA13" s="220"/>
      <c r="QZB13" s="65"/>
      <c r="QZC13" s="65"/>
      <c r="QZL13" s="65"/>
      <c r="QZQ13" s="220"/>
      <c r="QZR13" s="65"/>
      <c r="QZS13" s="65"/>
      <c r="RAB13" s="65"/>
      <c r="RAG13" s="220"/>
      <c r="RAH13" s="65"/>
      <c r="RAI13" s="65"/>
      <c r="RAR13" s="65"/>
      <c r="RAW13" s="220"/>
      <c r="RAX13" s="65"/>
      <c r="RAY13" s="65"/>
      <c r="RBH13" s="65"/>
      <c r="RBM13" s="220"/>
      <c r="RBN13" s="65"/>
      <c r="RBO13" s="65"/>
      <c r="RBX13" s="65"/>
      <c r="RCC13" s="220"/>
      <c r="RCD13" s="65"/>
      <c r="RCE13" s="65"/>
      <c r="RCN13" s="65"/>
      <c r="RCS13" s="220"/>
      <c r="RCT13" s="65"/>
      <c r="RCU13" s="65"/>
      <c r="RDD13" s="65"/>
      <c r="RDI13" s="220"/>
      <c r="RDJ13" s="65"/>
      <c r="RDK13" s="65"/>
      <c r="RDT13" s="65"/>
      <c r="RDY13" s="220"/>
      <c r="RDZ13" s="65"/>
      <c r="REA13" s="65"/>
      <c r="REJ13" s="65"/>
      <c r="REO13" s="220"/>
      <c r="REP13" s="65"/>
      <c r="REQ13" s="65"/>
      <c r="REZ13" s="65"/>
      <c r="RFE13" s="220"/>
      <c r="RFF13" s="65"/>
      <c r="RFG13" s="65"/>
      <c r="RFP13" s="65"/>
      <c r="RFU13" s="220"/>
      <c r="RFV13" s="65"/>
      <c r="RFW13" s="65"/>
      <c r="RGF13" s="65"/>
      <c r="RGK13" s="220"/>
      <c r="RGL13" s="65"/>
      <c r="RGM13" s="65"/>
      <c r="RGV13" s="65"/>
      <c r="RHA13" s="220"/>
      <c r="RHB13" s="65"/>
      <c r="RHC13" s="65"/>
      <c r="RHL13" s="65"/>
      <c r="RHQ13" s="220"/>
      <c r="RHR13" s="65"/>
      <c r="RHS13" s="65"/>
      <c r="RIB13" s="65"/>
      <c r="RIG13" s="220"/>
      <c r="RIH13" s="65"/>
      <c r="RII13" s="65"/>
      <c r="RIR13" s="65"/>
      <c r="RIW13" s="220"/>
      <c r="RIX13" s="65"/>
      <c r="RIY13" s="65"/>
      <c r="RJH13" s="65"/>
      <c r="RJM13" s="220"/>
      <c r="RJN13" s="65"/>
      <c r="RJO13" s="65"/>
      <c r="RJX13" s="65"/>
      <c r="RKC13" s="220"/>
      <c r="RKD13" s="65"/>
      <c r="RKE13" s="65"/>
      <c r="RKN13" s="65"/>
      <c r="RKS13" s="220"/>
      <c r="RKT13" s="65"/>
      <c r="RKU13" s="65"/>
      <c r="RLD13" s="65"/>
      <c r="RLI13" s="220"/>
      <c r="RLJ13" s="65"/>
      <c r="RLK13" s="65"/>
      <c r="RLT13" s="65"/>
      <c r="RLY13" s="220"/>
      <c r="RLZ13" s="65"/>
      <c r="RMA13" s="65"/>
      <c r="RMJ13" s="65"/>
      <c r="RMO13" s="220"/>
      <c r="RMP13" s="65"/>
      <c r="RMQ13" s="65"/>
      <c r="RMZ13" s="65"/>
      <c r="RNE13" s="220"/>
      <c r="RNF13" s="65"/>
      <c r="RNG13" s="65"/>
      <c r="RNP13" s="65"/>
      <c r="RNU13" s="220"/>
      <c r="RNV13" s="65"/>
      <c r="RNW13" s="65"/>
      <c r="ROF13" s="65"/>
      <c r="ROK13" s="220"/>
      <c r="ROL13" s="65"/>
      <c r="ROM13" s="65"/>
      <c r="ROV13" s="65"/>
      <c r="RPA13" s="220"/>
      <c r="RPB13" s="65"/>
      <c r="RPC13" s="65"/>
      <c r="RPL13" s="65"/>
      <c r="RPQ13" s="220"/>
      <c r="RPR13" s="65"/>
      <c r="RPS13" s="65"/>
      <c r="RQB13" s="65"/>
      <c r="RQG13" s="220"/>
      <c r="RQH13" s="65"/>
      <c r="RQI13" s="65"/>
      <c r="RQR13" s="65"/>
      <c r="RQW13" s="220"/>
      <c r="RQX13" s="65"/>
      <c r="RQY13" s="65"/>
      <c r="RRH13" s="65"/>
      <c r="RRM13" s="220"/>
      <c r="RRN13" s="65"/>
      <c r="RRO13" s="65"/>
      <c r="RRX13" s="65"/>
      <c r="RSC13" s="220"/>
      <c r="RSD13" s="65"/>
      <c r="RSE13" s="65"/>
      <c r="RSN13" s="65"/>
      <c r="RSS13" s="220"/>
      <c r="RST13" s="65"/>
      <c r="RSU13" s="65"/>
      <c r="RTD13" s="65"/>
      <c r="RTI13" s="220"/>
      <c r="RTJ13" s="65"/>
      <c r="RTK13" s="65"/>
      <c r="RTT13" s="65"/>
      <c r="RTY13" s="220"/>
      <c r="RTZ13" s="65"/>
      <c r="RUA13" s="65"/>
      <c r="RUJ13" s="65"/>
      <c r="RUO13" s="220"/>
      <c r="RUP13" s="65"/>
      <c r="RUQ13" s="65"/>
      <c r="RUZ13" s="65"/>
      <c r="RVE13" s="220"/>
      <c r="RVF13" s="65"/>
      <c r="RVG13" s="65"/>
      <c r="RVP13" s="65"/>
      <c r="RVU13" s="220"/>
      <c r="RVV13" s="65"/>
      <c r="RVW13" s="65"/>
      <c r="RWF13" s="65"/>
      <c r="RWK13" s="220"/>
      <c r="RWL13" s="65"/>
      <c r="RWM13" s="65"/>
      <c r="RWV13" s="65"/>
      <c r="RXA13" s="220"/>
      <c r="RXB13" s="65"/>
      <c r="RXC13" s="65"/>
      <c r="RXL13" s="65"/>
      <c r="RXQ13" s="220"/>
      <c r="RXR13" s="65"/>
      <c r="RXS13" s="65"/>
      <c r="RYB13" s="65"/>
      <c r="RYG13" s="220"/>
      <c r="RYH13" s="65"/>
      <c r="RYI13" s="65"/>
      <c r="RYR13" s="65"/>
      <c r="RYW13" s="220"/>
      <c r="RYX13" s="65"/>
      <c r="RYY13" s="65"/>
      <c r="RZH13" s="65"/>
      <c r="RZM13" s="220"/>
      <c r="RZN13" s="65"/>
      <c r="RZO13" s="65"/>
      <c r="RZX13" s="65"/>
      <c r="SAC13" s="220"/>
      <c r="SAD13" s="65"/>
      <c r="SAE13" s="65"/>
      <c r="SAN13" s="65"/>
      <c r="SAS13" s="220"/>
      <c r="SAT13" s="65"/>
      <c r="SAU13" s="65"/>
      <c r="SBD13" s="65"/>
      <c r="SBI13" s="220"/>
      <c r="SBJ13" s="65"/>
      <c r="SBK13" s="65"/>
      <c r="SBT13" s="65"/>
      <c r="SBY13" s="220"/>
      <c r="SBZ13" s="65"/>
      <c r="SCA13" s="65"/>
      <c r="SCJ13" s="65"/>
      <c r="SCO13" s="220"/>
      <c r="SCP13" s="65"/>
      <c r="SCQ13" s="65"/>
      <c r="SCZ13" s="65"/>
      <c r="SDE13" s="220"/>
      <c r="SDF13" s="65"/>
      <c r="SDG13" s="65"/>
      <c r="SDP13" s="65"/>
      <c r="SDU13" s="220"/>
      <c r="SDV13" s="65"/>
      <c r="SDW13" s="65"/>
      <c r="SEF13" s="65"/>
      <c r="SEK13" s="220"/>
      <c r="SEL13" s="65"/>
      <c r="SEM13" s="65"/>
      <c r="SEV13" s="65"/>
      <c r="SFA13" s="220"/>
      <c r="SFB13" s="65"/>
      <c r="SFC13" s="65"/>
      <c r="SFL13" s="65"/>
      <c r="SFQ13" s="220"/>
      <c r="SFR13" s="65"/>
      <c r="SFS13" s="65"/>
      <c r="SGB13" s="65"/>
      <c r="SGG13" s="220"/>
      <c r="SGH13" s="65"/>
      <c r="SGI13" s="65"/>
      <c r="SGR13" s="65"/>
      <c r="SGW13" s="220"/>
      <c r="SGX13" s="65"/>
      <c r="SGY13" s="65"/>
      <c r="SHH13" s="65"/>
      <c r="SHM13" s="220"/>
      <c r="SHN13" s="65"/>
      <c r="SHO13" s="65"/>
      <c r="SHX13" s="65"/>
      <c r="SIC13" s="220"/>
      <c r="SID13" s="65"/>
      <c r="SIE13" s="65"/>
      <c r="SIN13" s="65"/>
      <c r="SIS13" s="220"/>
      <c r="SIT13" s="65"/>
      <c r="SIU13" s="65"/>
      <c r="SJD13" s="65"/>
      <c r="SJI13" s="220"/>
      <c r="SJJ13" s="65"/>
      <c r="SJK13" s="65"/>
      <c r="SJT13" s="65"/>
      <c r="SJY13" s="220"/>
      <c r="SJZ13" s="65"/>
      <c r="SKA13" s="65"/>
      <c r="SKJ13" s="65"/>
      <c r="SKO13" s="220"/>
      <c r="SKP13" s="65"/>
      <c r="SKQ13" s="65"/>
      <c r="SKZ13" s="65"/>
      <c r="SLE13" s="220"/>
      <c r="SLF13" s="65"/>
      <c r="SLG13" s="65"/>
      <c r="SLP13" s="65"/>
      <c r="SLU13" s="220"/>
      <c r="SLV13" s="65"/>
      <c r="SLW13" s="65"/>
      <c r="SMF13" s="65"/>
      <c r="SMK13" s="220"/>
      <c r="SML13" s="65"/>
      <c r="SMM13" s="65"/>
      <c r="SMV13" s="65"/>
      <c r="SNA13" s="220"/>
      <c r="SNB13" s="65"/>
      <c r="SNC13" s="65"/>
      <c r="SNL13" s="65"/>
      <c r="SNQ13" s="220"/>
      <c r="SNR13" s="65"/>
      <c r="SNS13" s="65"/>
      <c r="SOB13" s="65"/>
      <c r="SOG13" s="220"/>
      <c r="SOH13" s="65"/>
      <c r="SOI13" s="65"/>
      <c r="SOR13" s="65"/>
      <c r="SOW13" s="220"/>
      <c r="SOX13" s="65"/>
      <c r="SOY13" s="65"/>
      <c r="SPH13" s="65"/>
      <c r="SPM13" s="220"/>
      <c r="SPN13" s="65"/>
      <c r="SPO13" s="65"/>
      <c r="SPX13" s="65"/>
      <c r="SQC13" s="220"/>
      <c r="SQD13" s="65"/>
      <c r="SQE13" s="65"/>
      <c r="SQN13" s="65"/>
      <c r="SQS13" s="220"/>
      <c r="SQT13" s="65"/>
      <c r="SQU13" s="65"/>
      <c r="SRD13" s="65"/>
      <c r="SRI13" s="220"/>
      <c r="SRJ13" s="65"/>
      <c r="SRK13" s="65"/>
      <c r="SRT13" s="65"/>
      <c r="SRY13" s="220"/>
      <c r="SRZ13" s="65"/>
      <c r="SSA13" s="65"/>
      <c r="SSJ13" s="65"/>
      <c r="SSO13" s="220"/>
      <c r="SSP13" s="65"/>
      <c r="SSQ13" s="65"/>
      <c r="SSZ13" s="65"/>
      <c r="STE13" s="220"/>
      <c r="STF13" s="65"/>
      <c r="STG13" s="65"/>
      <c r="STP13" s="65"/>
      <c r="STU13" s="220"/>
      <c r="STV13" s="65"/>
      <c r="STW13" s="65"/>
      <c r="SUF13" s="65"/>
      <c r="SUK13" s="220"/>
      <c r="SUL13" s="65"/>
      <c r="SUM13" s="65"/>
      <c r="SUV13" s="65"/>
      <c r="SVA13" s="220"/>
      <c r="SVB13" s="65"/>
      <c r="SVC13" s="65"/>
      <c r="SVL13" s="65"/>
      <c r="SVQ13" s="220"/>
      <c r="SVR13" s="65"/>
      <c r="SVS13" s="65"/>
      <c r="SWB13" s="65"/>
      <c r="SWG13" s="220"/>
      <c r="SWH13" s="65"/>
      <c r="SWI13" s="65"/>
      <c r="SWR13" s="65"/>
      <c r="SWW13" s="220"/>
      <c r="SWX13" s="65"/>
      <c r="SWY13" s="65"/>
      <c r="SXH13" s="65"/>
      <c r="SXM13" s="220"/>
      <c r="SXN13" s="65"/>
      <c r="SXO13" s="65"/>
      <c r="SXX13" s="65"/>
      <c r="SYC13" s="220"/>
      <c r="SYD13" s="65"/>
      <c r="SYE13" s="65"/>
      <c r="SYN13" s="65"/>
      <c r="SYS13" s="220"/>
      <c r="SYT13" s="65"/>
      <c r="SYU13" s="65"/>
      <c r="SZD13" s="65"/>
      <c r="SZI13" s="220"/>
      <c r="SZJ13" s="65"/>
      <c r="SZK13" s="65"/>
      <c r="SZT13" s="65"/>
      <c r="SZY13" s="220"/>
      <c r="SZZ13" s="65"/>
      <c r="TAA13" s="65"/>
      <c r="TAJ13" s="65"/>
      <c r="TAO13" s="220"/>
      <c r="TAP13" s="65"/>
      <c r="TAQ13" s="65"/>
      <c r="TAZ13" s="65"/>
      <c r="TBE13" s="220"/>
      <c r="TBF13" s="65"/>
      <c r="TBG13" s="65"/>
      <c r="TBP13" s="65"/>
      <c r="TBU13" s="220"/>
      <c r="TBV13" s="65"/>
      <c r="TBW13" s="65"/>
      <c r="TCF13" s="65"/>
      <c r="TCK13" s="220"/>
      <c r="TCL13" s="65"/>
      <c r="TCM13" s="65"/>
      <c r="TCV13" s="65"/>
      <c r="TDA13" s="220"/>
      <c r="TDB13" s="65"/>
      <c r="TDC13" s="65"/>
      <c r="TDL13" s="65"/>
      <c r="TDQ13" s="220"/>
      <c r="TDR13" s="65"/>
      <c r="TDS13" s="65"/>
      <c r="TEB13" s="65"/>
      <c r="TEG13" s="220"/>
      <c r="TEH13" s="65"/>
      <c r="TEI13" s="65"/>
      <c r="TER13" s="65"/>
      <c r="TEW13" s="220"/>
      <c r="TEX13" s="65"/>
      <c r="TEY13" s="65"/>
      <c r="TFH13" s="65"/>
      <c r="TFM13" s="220"/>
      <c r="TFN13" s="65"/>
      <c r="TFO13" s="65"/>
      <c r="TFX13" s="65"/>
      <c r="TGC13" s="220"/>
      <c r="TGD13" s="65"/>
      <c r="TGE13" s="65"/>
      <c r="TGN13" s="65"/>
      <c r="TGS13" s="220"/>
      <c r="TGT13" s="65"/>
      <c r="TGU13" s="65"/>
      <c r="THD13" s="65"/>
      <c r="THI13" s="220"/>
      <c r="THJ13" s="65"/>
      <c r="THK13" s="65"/>
      <c r="THT13" s="65"/>
      <c r="THY13" s="220"/>
      <c r="THZ13" s="65"/>
      <c r="TIA13" s="65"/>
      <c r="TIJ13" s="65"/>
      <c r="TIO13" s="220"/>
      <c r="TIP13" s="65"/>
      <c r="TIQ13" s="65"/>
      <c r="TIZ13" s="65"/>
      <c r="TJE13" s="220"/>
      <c r="TJF13" s="65"/>
      <c r="TJG13" s="65"/>
      <c r="TJP13" s="65"/>
      <c r="TJU13" s="220"/>
      <c r="TJV13" s="65"/>
      <c r="TJW13" s="65"/>
      <c r="TKF13" s="65"/>
      <c r="TKK13" s="220"/>
      <c r="TKL13" s="65"/>
      <c r="TKM13" s="65"/>
      <c r="TKV13" s="65"/>
      <c r="TLA13" s="220"/>
      <c r="TLB13" s="65"/>
      <c r="TLC13" s="65"/>
      <c r="TLL13" s="65"/>
      <c r="TLQ13" s="220"/>
      <c r="TLR13" s="65"/>
      <c r="TLS13" s="65"/>
      <c r="TMB13" s="65"/>
      <c r="TMG13" s="220"/>
      <c r="TMH13" s="65"/>
      <c r="TMI13" s="65"/>
      <c r="TMR13" s="65"/>
      <c r="TMW13" s="220"/>
      <c r="TMX13" s="65"/>
      <c r="TMY13" s="65"/>
      <c r="TNH13" s="65"/>
      <c r="TNM13" s="220"/>
      <c r="TNN13" s="65"/>
      <c r="TNO13" s="65"/>
      <c r="TNX13" s="65"/>
      <c r="TOC13" s="220"/>
      <c r="TOD13" s="65"/>
      <c r="TOE13" s="65"/>
      <c r="TON13" s="65"/>
      <c r="TOS13" s="220"/>
      <c r="TOT13" s="65"/>
      <c r="TOU13" s="65"/>
      <c r="TPD13" s="65"/>
      <c r="TPI13" s="220"/>
      <c r="TPJ13" s="65"/>
      <c r="TPK13" s="65"/>
      <c r="TPT13" s="65"/>
      <c r="TPY13" s="220"/>
      <c r="TPZ13" s="65"/>
      <c r="TQA13" s="65"/>
      <c r="TQJ13" s="65"/>
      <c r="TQO13" s="220"/>
      <c r="TQP13" s="65"/>
      <c r="TQQ13" s="65"/>
      <c r="TQZ13" s="65"/>
      <c r="TRE13" s="220"/>
      <c r="TRF13" s="65"/>
      <c r="TRG13" s="65"/>
      <c r="TRP13" s="65"/>
      <c r="TRU13" s="220"/>
      <c r="TRV13" s="65"/>
      <c r="TRW13" s="65"/>
      <c r="TSF13" s="65"/>
      <c r="TSK13" s="220"/>
      <c r="TSL13" s="65"/>
      <c r="TSM13" s="65"/>
      <c r="TSV13" s="65"/>
      <c r="TTA13" s="220"/>
      <c r="TTB13" s="65"/>
      <c r="TTC13" s="65"/>
      <c r="TTL13" s="65"/>
      <c r="TTQ13" s="220"/>
      <c r="TTR13" s="65"/>
      <c r="TTS13" s="65"/>
      <c r="TUB13" s="65"/>
      <c r="TUG13" s="220"/>
      <c r="TUH13" s="65"/>
      <c r="TUI13" s="65"/>
      <c r="TUR13" s="65"/>
      <c r="TUW13" s="220"/>
      <c r="TUX13" s="65"/>
      <c r="TUY13" s="65"/>
      <c r="TVH13" s="65"/>
      <c r="TVM13" s="220"/>
      <c r="TVN13" s="65"/>
      <c r="TVO13" s="65"/>
      <c r="TVX13" s="65"/>
      <c r="TWC13" s="220"/>
      <c r="TWD13" s="65"/>
      <c r="TWE13" s="65"/>
      <c r="TWN13" s="65"/>
      <c r="TWS13" s="220"/>
      <c r="TWT13" s="65"/>
      <c r="TWU13" s="65"/>
      <c r="TXD13" s="65"/>
      <c r="TXI13" s="220"/>
      <c r="TXJ13" s="65"/>
      <c r="TXK13" s="65"/>
      <c r="TXT13" s="65"/>
      <c r="TXY13" s="220"/>
      <c r="TXZ13" s="65"/>
      <c r="TYA13" s="65"/>
      <c r="TYJ13" s="65"/>
      <c r="TYO13" s="220"/>
      <c r="TYP13" s="65"/>
      <c r="TYQ13" s="65"/>
      <c r="TYZ13" s="65"/>
      <c r="TZE13" s="220"/>
      <c r="TZF13" s="65"/>
      <c r="TZG13" s="65"/>
      <c r="TZP13" s="65"/>
      <c r="TZU13" s="220"/>
      <c r="TZV13" s="65"/>
      <c r="TZW13" s="65"/>
      <c r="UAF13" s="65"/>
      <c r="UAK13" s="220"/>
      <c r="UAL13" s="65"/>
      <c r="UAM13" s="65"/>
      <c r="UAV13" s="65"/>
      <c r="UBA13" s="220"/>
      <c r="UBB13" s="65"/>
      <c r="UBC13" s="65"/>
      <c r="UBL13" s="65"/>
      <c r="UBQ13" s="220"/>
      <c r="UBR13" s="65"/>
      <c r="UBS13" s="65"/>
      <c r="UCB13" s="65"/>
      <c r="UCG13" s="220"/>
      <c r="UCH13" s="65"/>
      <c r="UCI13" s="65"/>
      <c r="UCR13" s="65"/>
      <c r="UCW13" s="220"/>
      <c r="UCX13" s="65"/>
      <c r="UCY13" s="65"/>
      <c r="UDH13" s="65"/>
      <c r="UDM13" s="220"/>
      <c r="UDN13" s="65"/>
      <c r="UDO13" s="65"/>
      <c r="UDX13" s="65"/>
      <c r="UEC13" s="220"/>
      <c r="UED13" s="65"/>
      <c r="UEE13" s="65"/>
      <c r="UEN13" s="65"/>
      <c r="UES13" s="220"/>
      <c r="UET13" s="65"/>
      <c r="UEU13" s="65"/>
      <c r="UFD13" s="65"/>
      <c r="UFI13" s="220"/>
      <c r="UFJ13" s="65"/>
      <c r="UFK13" s="65"/>
      <c r="UFT13" s="65"/>
      <c r="UFY13" s="220"/>
      <c r="UFZ13" s="65"/>
      <c r="UGA13" s="65"/>
      <c r="UGJ13" s="65"/>
      <c r="UGO13" s="220"/>
      <c r="UGP13" s="65"/>
      <c r="UGQ13" s="65"/>
      <c r="UGZ13" s="65"/>
      <c r="UHE13" s="220"/>
      <c r="UHF13" s="65"/>
      <c r="UHG13" s="65"/>
      <c r="UHP13" s="65"/>
      <c r="UHU13" s="220"/>
      <c r="UHV13" s="65"/>
      <c r="UHW13" s="65"/>
      <c r="UIF13" s="65"/>
      <c r="UIK13" s="220"/>
      <c r="UIL13" s="65"/>
      <c r="UIM13" s="65"/>
      <c r="UIV13" s="65"/>
      <c r="UJA13" s="220"/>
      <c r="UJB13" s="65"/>
      <c r="UJC13" s="65"/>
      <c r="UJL13" s="65"/>
      <c r="UJQ13" s="220"/>
      <c r="UJR13" s="65"/>
      <c r="UJS13" s="65"/>
      <c r="UKB13" s="65"/>
      <c r="UKG13" s="220"/>
      <c r="UKH13" s="65"/>
      <c r="UKI13" s="65"/>
      <c r="UKR13" s="65"/>
      <c r="UKW13" s="220"/>
      <c r="UKX13" s="65"/>
      <c r="UKY13" s="65"/>
      <c r="ULH13" s="65"/>
      <c r="ULM13" s="220"/>
      <c r="ULN13" s="65"/>
      <c r="ULO13" s="65"/>
      <c r="ULX13" s="65"/>
      <c r="UMC13" s="220"/>
      <c r="UMD13" s="65"/>
      <c r="UME13" s="65"/>
      <c r="UMN13" s="65"/>
      <c r="UMS13" s="220"/>
      <c r="UMT13" s="65"/>
      <c r="UMU13" s="65"/>
      <c r="UND13" s="65"/>
      <c r="UNI13" s="220"/>
      <c r="UNJ13" s="65"/>
      <c r="UNK13" s="65"/>
      <c r="UNT13" s="65"/>
      <c r="UNY13" s="220"/>
      <c r="UNZ13" s="65"/>
      <c r="UOA13" s="65"/>
      <c r="UOJ13" s="65"/>
      <c r="UOO13" s="220"/>
      <c r="UOP13" s="65"/>
      <c r="UOQ13" s="65"/>
      <c r="UOZ13" s="65"/>
      <c r="UPE13" s="220"/>
      <c r="UPF13" s="65"/>
      <c r="UPG13" s="65"/>
      <c r="UPP13" s="65"/>
      <c r="UPU13" s="220"/>
      <c r="UPV13" s="65"/>
      <c r="UPW13" s="65"/>
      <c r="UQF13" s="65"/>
      <c r="UQK13" s="220"/>
      <c r="UQL13" s="65"/>
      <c r="UQM13" s="65"/>
      <c r="UQV13" s="65"/>
      <c r="URA13" s="220"/>
      <c r="URB13" s="65"/>
      <c r="URC13" s="65"/>
      <c r="URL13" s="65"/>
      <c r="URQ13" s="220"/>
      <c r="URR13" s="65"/>
      <c r="URS13" s="65"/>
      <c r="USB13" s="65"/>
      <c r="USG13" s="220"/>
      <c r="USH13" s="65"/>
      <c r="USI13" s="65"/>
      <c r="USR13" s="65"/>
      <c r="USW13" s="220"/>
      <c r="USX13" s="65"/>
      <c r="USY13" s="65"/>
      <c r="UTH13" s="65"/>
      <c r="UTM13" s="220"/>
      <c r="UTN13" s="65"/>
      <c r="UTO13" s="65"/>
      <c r="UTX13" s="65"/>
      <c r="UUC13" s="220"/>
      <c r="UUD13" s="65"/>
      <c r="UUE13" s="65"/>
      <c r="UUN13" s="65"/>
      <c r="UUS13" s="220"/>
      <c r="UUT13" s="65"/>
      <c r="UUU13" s="65"/>
      <c r="UVD13" s="65"/>
      <c r="UVI13" s="220"/>
      <c r="UVJ13" s="65"/>
      <c r="UVK13" s="65"/>
      <c r="UVT13" s="65"/>
      <c r="UVY13" s="220"/>
      <c r="UVZ13" s="65"/>
      <c r="UWA13" s="65"/>
      <c r="UWJ13" s="65"/>
      <c r="UWO13" s="220"/>
      <c r="UWP13" s="65"/>
      <c r="UWQ13" s="65"/>
      <c r="UWZ13" s="65"/>
      <c r="UXE13" s="220"/>
      <c r="UXF13" s="65"/>
      <c r="UXG13" s="65"/>
      <c r="UXP13" s="65"/>
      <c r="UXU13" s="220"/>
      <c r="UXV13" s="65"/>
      <c r="UXW13" s="65"/>
      <c r="UYF13" s="65"/>
      <c r="UYK13" s="220"/>
      <c r="UYL13" s="65"/>
      <c r="UYM13" s="65"/>
      <c r="UYV13" s="65"/>
      <c r="UZA13" s="220"/>
      <c r="UZB13" s="65"/>
      <c r="UZC13" s="65"/>
      <c r="UZL13" s="65"/>
      <c r="UZQ13" s="220"/>
      <c r="UZR13" s="65"/>
      <c r="UZS13" s="65"/>
      <c r="VAB13" s="65"/>
      <c r="VAG13" s="220"/>
      <c r="VAH13" s="65"/>
      <c r="VAI13" s="65"/>
      <c r="VAR13" s="65"/>
      <c r="VAW13" s="220"/>
      <c r="VAX13" s="65"/>
      <c r="VAY13" s="65"/>
      <c r="VBH13" s="65"/>
      <c r="VBM13" s="220"/>
      <c r="VBN13" s="65"/>
      <c r="VBO13" s="65"/>
      <c r="VBX13" s="65"/>
      <c r="VCC13" s="220"/>
      <c r="VCD13" s="65"/>
      <c r="VCE13" s="65"/>
      <c r="VCN13" s="65"/>
      <c r="VCS13" s="220"/>
      <c r="VCT13" s="65"/>
      <c r="VCU13" s="65"/>
      <c r="VDD13" s="65"/>
      <c r="VDI13" s="220"/>
      <c r="VDJ13" s="65"/>
      <c r="VDK13" s="65"/>
      <c r="VDT13" s="65"/>
      <c r="VDY13" s="220"/>
      <c r="VDZ13" s="65"/>
      <c r="VEA13" s="65"/>
      <c r="VEJ13" s="65"/>
      <c r="VEO13" s="220"/>
      <c r="VEP13" s="65"/>
      <c r="VEQ13" s="65"/>
      <c r="VEZ13" s="65"/>
      <c r="VFE13" s="220"/>
      <c r="VFF13" s="65"/>
      <c r="VFG13" s="65"/>
      <c r="VFP13" s="65"/>
      <c r="VFU13" s="220"/>
      <c r="VFV13" s="65"/>
      <c r="VFW13" s="65"/>
      <c r="VGF13" s="65"/>
      <c r="VGK13" s="220"/>
      <c r="VGL13" s="65"/>
      <c r="VGM13" s="65"/>
      <c r="VGV13" s="65"/>
      <c r="VHA13" s="220"/>
      <c r="VHB13" s="65"/>
      <c r="VHC13" s="65"/>
      <c r="VHL13" s="65"/>
      <c r="VHQ13" s="220"/>
      <c r="VHR13" s="65"/>
      <c r="VHS13" s="65"/>
      <c r="VIB13" s="65"/>
      <c r="VIG13" s="220"/>
      <c r="VIH13" s="65"/>
      <c r="VII13" s="65"/>
      <c r="VIR13" s="65"/>
      <c r="VIW13" s="220"/>
      <c r="VIX13" s="65"/>
      <c r="VIY13" s="65"/>
      <c r="VJH13" s="65"/>
      <c r="VJM13" s="220"/>
      <c r="VJN13" s="65"/>
      <c r="VJO13" s="65"/>
      <c r="VJX13" s="65"/>
      <c r="VKC13" s="220"/>
      <c r="VKD13" s="65"/>
      <c r="VKE13" s="65"/>
      <c r="VKN13" s="65"/>
      <c r="VKS13" s="220"/>
      <c r="VKT13" s="65"/>
      <c r="VKU13" s="65"/>
      <c r="VLD13" s="65"/>
      <c r="VLI13" s="220"/>
      <c r="VLJ13" s="65"/>
      <c r="VLK13" s="65"/>
      <c r="VLT13" s="65"/>
      <c r="VLY13" s="220"/>
      <c r="VLZ13" s="65"/>
      <c r="VMA13" s="65"/>
      <c r="VMJ13" s="65"/>
      <c r="VMO13" s="220"/>
      <c r="VMP13" s="65"/>
      <c r="VMQ13" s="65"/>
      <c r="VMZ13" s="65"/>
      <c r="VNE13" s="220"/>
      <c r="VNF13" s="65"/>
      <c r="VNG13" s="65"/>
      <c r="VNP13" s="65"/>
      <c r="VNU13" s="220"/>
      <c r="VNV13" s="65"/>
      <c r="VNW13" s="65"/>
      <c r="VOF13" s="65"/>
      <c r="VOK13" s="220"/>
      <c r="VOL13" s="65"/>
      <c r="VOM13" s="65"/>
      <c r="VOV13" s="65"/>
      <c r="VPA13" s="220"/>
      <c r="VPB13" s="65"/>
      <c r="VPC13" s="65"/>
      <c r="VPL13" s="65"/>
      <c r="VPQ13" s="220"/>
      <c r="VPR13" s="65"/>
      <c r="VPS13" s="65"/>
      <c r="VQB13" s="65"/>
      <c r="VQG13" s="220"/>
      <c r="VQH13" s="65"/>
      <c r="VQI13" s="65"/>
      <c r="VQR13" s="65"/>
      <c r="VQW13" s="220"/>
      <c r="VQX13" s="65"/>
      <c r="VQY13" s="65"/>
      <c r="VRH13" s="65"/>
      <c r="VRM13" s="220"/>
      <c r="VRN13" s="65"/>
      <c r="VRO13" s="65"/>
      <c r="VRX13" s="65"/>
      <c r="VSC13" s="220"/>
      <c r="VSD13" s="65"/>
      <c r="VSE13" s="65"/>
      <c r="VSN13" s="65"/>
      <c r="VSS13" s="220"/>
      <c r="VST13" s="65"/>
      <c r="VSU13" s="65"/>
      <c r="VTD13" s="65"/>
      <c r="VTI13" s="220"/>
      <c r="VTJ13" s="65"/>
      <c r="VTK13" s="65"/>
      <c r="VTT13" s="65"/>
      <c r="VTY13" s="220"/>
      <c r="VTZ13" s="65"/>
      <c r="VUA13" s="65"/>
      <c r="VUJ13" s="65"/>
      <c r="VUO13" s="220"/>
      <c r="VUP13" s="65"/>
      <c r="VUQ13" s="65"/>
      <c r="VUZ13" s="65"/>
      <c r="VVE13" s="220"/>
      <c r="VVF13" s="65"/>
      <c r="VVG13" s="65"/>
      <c r="VVP13" s="65"/>
      <c r="VVU13" s="220"/>
      <c r="VVV13" s="65"/>
      <c r="VVW13" s="65"/>
      <c r="VWF13" s="65"/>
      <c r="VWK13" s="220"/>
      <c r="VWL13" s="65"/>
      <c r="VWM13" s="65"/>
      <c r="VWV13" s="65"/>
      <c r="VXA13" s="220"/>
      <c r="VXB13" s="65"/>
      <c r="VXC13" s="65"/>
      <c r="VXL13" s="65"/>
      <c r="VXQ13" s="220"/>
      <c r="VXR13" s="65"/>
      <c r="VXS13" s="65"/>
      <c r="VYB13" s="65"/>
      <c r="VYG13" s="220"/>
      <c r="VYH13" s="65"/>
      <c r="VYI13" s="65"/>
      <c r="VYR13" s="65"/>
      <c r="VYW13" s="220"/>
      <c r="VYX13" s="65"/>
      <c r="VYY13" s="65"/>
      <c r="VZH13" s="65"/>
      <c r="VZM13" s="220"/>
      <c r="VZN13" s="65"/>
      <c r="VZO13" s="65"/>
      <c r="VZX13" s="65"/>
      <c r="WAC13" s="220"/>
      <c r="WAD13" s="65"/>
      <c r="WAE13" s="65"/>
      <c r="WAN13" s="65"/>
      <c r="WAS13" s="220"/>
      <c r="WAT13" s="65"/>
      <c r="WAU13" s="65"/>
      <c r="WBD13" s="65"/>
      <c r="WBI13" s="220"/>
      <c r="WBJ13" s="65"/>
      <c r="WBK13" s="65"/>
      <c r="WBT13" s="65"/>
      <c r="WBY13" s="220"/>
      <c r="WBZ13" s="65"/>
      <c r="WCA13" s="65"/>
      <c r="WCJ13" s="65"/>
      <c r="WCO13" s="220"/>
      <c r="WCP13" s="65"/>
      <c r="WCQ13" s="65"/>
      <c r="WCZ13" s="65"/>
      <c r="WDE13" s="220"/>
      <c r="WDF13" s="65"/>
      <c r="WDG13" s="65"/>
      <c r="WDP13" s="65"/>
      <c r="WDU13" s="220"/>
      <c r="WDV13" s="65"/>
      <c r="WDW13" s="65"/>
      <c r="WEF13" s="65"/>
      <c r="WEK13" s="220"/>
      <c r="WEL13" s="65"/>
      <c r="WEM13" s="65"/>
      <c r="WEV13" s="65"/>
      <c r="WFA13" s="220"/>
      <c r="WFB13" s="65"/>
      <c r="WFC13" s="65"/>
      <c r="WFL13" s="65"/>
      <c r="WFQ13" s="220"/>
      <c r="WFR13" s="65"/>
      <c r="WFS13" s="65"/>
      <c r="WGB13" s="65"/>
      <c r="WGG13" s="220"/>
      <c r="WGH13" s="65"/>
      <c r="WGI13" s="65"/>
      <c r="WGR13" s="65"/>
      <c r="WGW13" s="220"/>
      <c r="WGX13" s="65"/>
      <c r="WGY13" s="65"/>
      <c r="WHH13" s="65"/>
      <c r="WHM13" s="220"/>
      <c r="WHN13" s="65"/>
      <c r="WHO13" s="65"/>
      <c r="WHX13" s="65"/>
      <c r="WIC13" s="220"/>
      <c r="WID13" s="65"/>
      <c r="WIE13" s="65"/>
      <c r="WIN13" s="65"/>
      <c r="WIS13" s="220"/>
      <c r="WIT13" s="65"/>
      <c r="WIU13" s="65"/>
      <c r="WJD13" s="65"/>
      <c r="WJI13" s="220"/>
      <c r="WJJ13" s="65"/>
      <c r="WJK13" s="65"/>
      <c r="WJT13" s="65"/>
      <c r="WJY13" s="220"/>
      <c r="WJZ13" s="65"/>
      <c r="WKA13" s="65"/>
      <c r="WKJ13" s="65"/>
      <c r="WKO13" s="220"/>
      <c r="WKP13" s="65"/>
      <c r="WKQ13" s="65"/>
      <c r="WKZ13" s="65"/>
      <c r="WLE13" s="220"/>
      <c r="WLF13" s="65"/>
      <c r="WLG13" s="65"/>
      <c r="WLP13" s="65"/>
      <c r="WLU13" s="220"/>
      <c r="WLV13" s="65"/>
      <c r="WLW13" s="65"/>
      <c r="WMF13" s="65"/>
      <c r="WMK13" s="220"/>
      <c r="WML13" s="65"/>
      <c r="WMM13" s="65"/>
      <c r="WMV13" s="65"/>
      <c r="WNA13" s="220"/>
      <c r="WNB13" s="65"/>
      <c r="WNC13" s="65"/>
      <c r="WNL13" s="65"/>
      <c r="WNQ13" s="220"/>
      <c r="WNR13" s="65"/>
      <c r="WNS13" s="65"/>
      <c r="WOB13" s="65"/>
      <c r="WOG13" s="220"/>
      <c r="WOH13" s="65"/>
      <c r="WOI13" s="65"/>
      <c r="WOR13" s="65"/>
      <c r="WOW13" s="220"/>
      <c r="WOX13" s="65"/>
      <c r="WOY13" s="65"/>
      <c r="WPH13" s="65"/>
      <c r="WPM13" s="220"/>
      <c r="WPN13" s="65"/>
      <c r="WPO13" s="65"/>
      <c r="WPX13" s="65"/>
      <c r="WQC13" s="220"/>
      <c r="WQD13" s="65"/>
      <c r="WQE13" s="65"/>
      <c r="WQN13" s="65"/>
      <c r="WQS13" s="220"/>
      <c r="WQT13" s="65"/>
      <c r="WQU13" s="65"/>
      <c r="WRD13" s="65"/>
      <c r="WRI13" s="220"/>
      <c r="WRJ13" s="65"/>
      <c r="WRK13" s="65"/>
      <c r="WRT13" s="65"/>
      <c r="WRY13" s="220"/>
      <c r="WRZ13" s="65"/>
      <c r="WSA13" s="65"/>
      <c r="WSJ13" s="65"/>
      <c r="WSO13" s="220"/>
      <c r="WSP13" s="65"/>
      <c r="WSQ13" s="65"/>
      <c r="WSZ13" s="65"/>
      <c r="WTE13" s="220"/>
      <c r="WTF13" s="65"/>
      <c r="WTG13" s="65"/>
      <c r="WTP13" s="65"/>
      <c r="WTU13" s="220"/>
      <c r="WTV13" s="65"/>
      <c r="WTW13" s="65"/>
      <c r="WUF13" s="65"/>
      <c r="WUK13" s="220"/>
      <c r="WUL13" s="65"/>
      <c r="WUM13" s="65"/>
      <c r="WUV13" s="65"/>
      <c r="WVA13" s="220"/>
      <c r="WVB13" s="65"/>
      <c r="WVC13" s="65"/>
      <c r="WVL13" s="65"/>
      <c r="WVQ13" s="220"/>
      <c r="WVR13" s="65"/>
      <c r="WVS13" s="65"/>
      <c r="WWB13" s="65"/>
      <c r="WWG13" s="220"/>
      <c r="WWH13" s="65"/>
      <c r="WWI13" s="65"/>
      <c r="WWR13" s="65"/>
      <c r="WWW13" s="220"/>
      <c r="WWX13" s="65"/>
      <c r="WWY13" s="65"/>
      <c r="WXH13" s="65"/>
      <c r="WXM13" s="220"/>
      <c r="WXN13" s="65"/>
      <c r="WXO13" s="65"/>
      <c r="WXX13" s="65"/>
      <c r="WYC13" s="220"/>
      <c r="WYD13" s="65"/>
      <c r="WYE13" s="65"/>
      <c r="WYN13" s="65"/>
      <c r="WYS13" s="220"/>
      <c r="WYT13" s="65"/>
      <c r="WYU13" s="65"/>
      <c r="WZD13" s="65"/>
      <c r="WZI13" s="220"/>
      <c r="WZJ13" s="65"/>
      <c r="WZK13" s="65"/>
      <c r="WZT13" s="65"/>
      <c r="WZY13" s="220"/>
      <c r="WZZ13" s="65"/>
      <c r="XAA13" s="65"/>
      <c r="XAJ13" s="65"/>
      <c r="XAO13" s="220"/>
      <c r="XAP13" s="65"/>
      <c r="XAQ13" s="65"/>
      <c r="XAZ13" s="65"/>
      <c r="XBE13" s="220"/>
      <c r="XBF13" s="65"/>
      <c r="XBG13" s="65"/>
      <c r="XBP13" s="65"/>
      <c r="XBU13" s="220"/>
      <c r="XBV13" s="65"/>
      <c r="XBW13" s="65"/>
      <c r="XCF13" s="65"/>
      <c r="XCK13" s="220"/>
      <c r="XCL13" s="65"/>
      <c r="XCM13" s="65"/>
      <c r="XCV13" s="65"/>
      <c r="XDA13" s="220"/>
      <c r="XDB13" s="65"/>
      <c r="XDC13" s="65"/>
      <c r="XDL13" s="65"/>
      <c r="XDQ13" s="220"/>
      <c r="XDR13" s="65"/>
      <c r="XDS13" s="65"/>
      <c r="XEB13" s="65"/>
      <c r="XEG13" s="220"/>
      <c r="XEH13" s="65"/>
      <c r="XEI13" s="65"/>
      <c r="XER13" s="65"/>
    </row>
    <row r="14" spans="1:1019 1028:2043 2052:3067 3076:4091 4100:5115 5124:6139 6148:7163 7172:8187 8196:9211 9220:10235 10244:11259 11268:12283 12292:13307 13316:14331 14340:15355 15364:16372" ht="31.5" hidden="1" customHeight="1" x14ac:dyDescent="0.2">
      <c r="A14" s="220"/>
      <c r="B14" s="68" t="s">
        <v>757</v>
      </c>
      <c r="C14" s="69"/>
      <c r="D14" s="69"/>
      <c r="E14" s="70"/>
      <c r="F14" s="71" t="s">
        <v>360</v>
      </c>
      <c r="G14" s="72"/>
      <c r="H14" s="73"/>
      <c r="I14" s="64"/>
      <c r="J14" s="64"/>
      <c r="K14" s="65"/>
      <c r="T14" s="65"/>
      <c r="Y14" s="220"/>
      <c r="Z14" s="65"/>
      <c r="AA14" s="65"/>
      <c r="AJ14" s="65"/>
      <c r="AO14" s="220"/>
      <c r="AP14" s="65"/>
      <c r="AQ14" s="65"/>
      <c r="AZ14" s="65"/>
      <c r="BE14" s="220"/>
      <c r="BF14" s="65"/>
      <c r="BG14" s="65"/>
      <c r="BP14" s="65"/>
      <c r="BU14" s="220"/>
      <c r="BV14" s="65"/>
      <c r="BW14" s="65"/>
      <c r="CF14" s="65"/>
      <c r="CK14" s="220"/>
      <c r="CL14" s="65"/>
      <c r="CM14" s="65"/>
      <c r="CV14" s="65"/>
      <c r="DA14" s="220"/>
      <c r="DB14" s="65"/>
      <c r="DC14" s="65"/>
      <c r="DL14" s="65"/>
      <c r="DQ14" s="220"/>
      <c r="DR14" s="65"/>
      <c r="DS14" s="65"/>
      <c r="EB14" s="65"/>
      <c r="EG14" s="220"/>
      <c r="EH14" s="65"/>
      <c r="EI14" s="65"/>
      <c r="ER14" s="65"/>
      <c r="EW14" s="220"/>
      <c r="EX14" s="65"/>
      <c r="EY14" s="65"/>
      <c r="FH14" s="65"/>
      <c r="FM14" s="220"/>
      <c r="FN14" s="65"/>
      <c r="FO14" s="65"/>
      <c r="FX14" s="65"/>
      <c r="GC14" s="220"/>
      <c r="GD14" s="65"/>
      <c r="GE14" s="65"/>
      <c r="GN14" s="65"/>
      <c r="GS14" s="220"/>
      <c r="GT14" s="65"/>
      <c r="GU14" s="65"/>
      <c r="HD14" s="65"/>
      <c r="HI14" s="220"/>
      <c r="HJ14" s="65"/>
      <c r="HK14" s="65"/>
      <c r="HT14" s="65"/>
      <c r="HY14" s="220"/>
      <c r="HZ14" s="65"/>
      <c r="IA14" s="65"/>
      <c r="IJ14" s="65"/>
      <c r="IO14" s="220"/>
      <c r="IP14" s="65"/>
      <c r="IQ14" s="65"/>
      <c r="IZ14" s="65"/>
      <c r="JE14" s="220"/>
      <c r="JF14" s="65"/>
      <c r="JG14" s="65"/>
      <c r="JP14" s="65"/>
      <c r="JU14" s="220"/>
      <c r="JV14" s="65"/>
      <c r="JW14" s="65"/>
      <c r="KF14" s="65"/>
      <c r="KK14" s="220"/>
      <c r="KL14" s="65"/>
      <c r="KM14" s="65"/>
      <c r="KV14" s="65"/>
      <c r="LA14" s="220"/>
      <c r="LB14" s="65"/>
      <c r="LC14" s="65"/>
      <c r="LL14" s="65"/>
      <c r="LQ14" s="220"/>
      <c r="LR14" s="65"/>
      <c r="LS14" s="65"/>
      <c r="MB14" s="65"/>
      <c r="MG14" s="220"/>
      <c r="MH14" s="65"/>
      <c r="MI14" s="65"/>
      <c r="MR14" s="65"/>
      <c r="MW14" s="220"/>
      <c r="MX14" s="65"/>
      <c r="MY14" s="65"/>
      <c r="NH14" s="65"/>
      <c r="NM14" s="220"/>
      <c r="NN14" s="65"/>
      <c r="NO14" s="65"/>
      <c r="NX14" s="65"/>
      <c r="OC14" s="220"/>
      <c r="OD14" s="65"/>
      <c r="OE14" s="65"/>
      <c r="ON14" s="65"/>
      <c r="OS14" s="220"/>
      <c r="OT14" s="65"/>
      <c r="OU14" s="65"/>
      <c r="PD14" s="65"/>
      <c r="PI14" s="220"/>
      <c r="PJ14" s="65"/>
      <c r="PK14" s="65"/>
      <c r="PT14" s="65"/>
      <c r="PY14" s="220"/>
      <c r="PZ14" s="65"/>
      <c r="QA14" s="65"/>
      <c r="QJ14" s="65"/>
      <c r="QO14" s="220"/>
      <c r="QP14" s="65"/>
      <c r="QQ14" s="65"/>
      <c r="QZ14" s="65"/>
      <c r="RE14" s="220"/>
      <c r="RF14" s="65"/>
      <c r="RG14" s="65"/>
      <c r="RP14" s="65"/>
      <c r="RU14" s="220"/>
      <c r="RV14" s="65"/>
      <c r="RW14" s="65"/>
      <c r="SF14" s="65"/>
      <c r="SK14" s="220"/>
      <c r="SL14" s="65"/>
      <c r="SM14" s="65"/>
      <c r="SV14" s="65"/>
      <c r="TA14" s="220"/>
      <c r="TB14" s="65"/>
      <c r="TC14" s="65"/>
      <c r="TL14" s="65"/>
      <c r="TQ14" s="220"/>
      <c r="TR14" s="65"/>
      <c r="TS14" s="65"/>
      <c r="UB14" s="65"/>
      <c r="UG14" s="220"/>
      <c r="UH14" s="65"/>
      <c r="UI14" s="65"/>
      <c r="UR14" s="65"/>
      <c r="UW14" s="220"/>
      <c r="UX14" s="65"/>
      <c r="UY14" s="65"/>
      <c r="VH14" s="65"/>
      <c r="VM14" s="220"/>
      <c r="VN14" s="65"/>
      <c r="VO14" s="65"/>
      <c r="VX14" s="65"/>
      <c r="WC14" s="220"/>
      <c r="WD14" s="65"/>
      <c r="WE14" s="65"/>
      <c r="WN14" s="65"/>
      <c r="WS14" s="220"/>
      <c r="WT14" s="65"/>
      <c r="WU14" s="65"/>
      <c r="XD14" s="65"/>
      <c r="XI14" s="220"/>
      <c r="XJ14" s="65"/>
      <c r="XK14" s="65"/>
      <c r="XT14" s="65"/>
      <c r="XY14" s="220"/>
      <c r="XZ14" s="65"/>
      <c r="YA14" s="65"/>
      <c r="YJ14" s="65"/>
      <c r="YO14" s="220"/>
      <c r="YP14" s="65"/>
      <c r="YQ14" s="65"/>
      <c r="YZ14" s="65"/>
      <c r="ZE14" s="220"/>
      <c r="ZF14" s="65"/>
      <c r="ZG14" s="65"/>
      <c r="ZP14" s="65"/>
      <c r="ZU14" s="220"/>
      <c r="ZV14" s="65"/>
      <c r="ZW14" s="65"/>
      <c r="AAF14" s="65"/>
      <c r="AAK14" s="220"/>
      <c r="AAL14" s="65"/>
      <c r="AAM14" s="65"/>
      <c r="AAV14" s="65"/>
      <c r="ABA14" s="220"/>
      <c r="ABB14" s="65"/>
      <c r="ABC14" s="65"/>
      <c r="ABL14" s="65"/>
      <c r="ABQ14" s="220"/>
      <c r="ABR14" s="65"/>
      <c r="ABS14" s="65"/>
      <c r="ACB14" s="65"/>
      <c r="ACG14" s="220"/>
      <c r="ACH14" s="65"/>
      <c r="ACI14" s="65"/>
      <c r="ACR14" s="65"/>
      <c r="ACW14" s="220"/>
      <c r="ACX14" s="65"/>
      <c r="ACY14" s="65"/>
      <c r="ADH14" s="65"/>
      <c r="ADM14" s="220"/>
      <c r="ADN14" s="65"/>
      <c r="ADO14" s="65"/>
      <c r="ADX14" s="65"/>
      <c r="AEC14" s="220"/>
      <c r="AED14" s="65"/>
      <c r="AEE14" s="65"/>
      <c r="AEN14" s="65"/>
      <c r="AES14" s="220"/>
      <c r="AET14" s="65"/>
      <c r="AEU14" s="65"/>
      <c r="AFD14" s="65"/>
      <c r="AFI14" s="220"/>
      <c r="AFJ14" s="65"/>
      <c r="AFK14" s="65"/>
      <c r="AFT14" s="65"/>
      <c r="AFY14" s="220"/>
      <c r="AFZ14" s="65"/>
      <c r="AGA14" s="65"/>
      <c r="AGJ14" s="65"/>
      <c r="AGO14" s="220"/>
      <c r="AGP14" s="65"/>
      <c r="AGQ14" s="65"/>
      <c r="AGZ14" s="65"/>
      <c r="AHE14" s="220"/>
      <c r="AHF14" s="65"/>
      <c r="AHG14" s="65"/>
      <c r="AHP14" s="65"/>
      <c r="AHU14" s="220"/>
      <c r="AHV14" s="65"/>
      <c r="AHW14" s="65"/>
      <c r="AIF14" s="65"/>
      <c r="AIK14" s="220"/>
      <c r="AIL14" s="65"/>
      <c r="AIM14" s="65"/>
      <c r="AIV14" s="65"/>
      <c r="AJA14" s="220"/>
      <c r="AJB14" s="65"/>
      <c r="AJC14" s="65"/>
      <c r="AJL14" s="65"/>
      <c r="AJQ14" s="220"/>
      <c r="AJR14" s="65"/>
      <c r="AJS14" s="65"/>
      <c r="AKB14" s="65"/>
      <c r="AKG14" s="220"/>
      <c r="AKH14" s="65"/>
      <c r="AKI14" s="65"/>
      <c r="AKR14" s="65"/>
      <c r="AKW14" s="220"/>
      <c r="AKX14" s="65"/>
      <c r="AKY14" s="65"/>
      <c r="ALH14" s="65"/>
      <c r="ALM14" s="220"/>
      <c r="ALN14" s="65"/>
      <c r="ALO14" s="65"/>
      <c r="ALX14" s="65"/>
      <c r="AMC14" s="220"/>
      <c r="AMD14" s="65"/>
      <c r="AME14" s="65"/>
      <c r="AMN14" s="65"/>
      <c r="AMS14" s="220"/>
      <c r="AMT14" s="65"/>
      <c r="AMU14" s="65"/>
      <c r="AND14" s="65"/>
      <c r="ANI14" s="220"/>
      <c r="ANJ14" s="65"/>
      <c r="ANK14" s="65"/>
      <c r="ANT14" s="65"/>
      <c r="ANY14" s="220"/>
      <c r="ANZ14" s="65"/>
      <c r="AOA14" s="65"/>
      <c r="AOJ14" s="65"/>
      <c r="AOO14" s="220"/>
      <c r="AOP14" s="65"/>
      <c r="AOQ14" s="65"/>
      <c r="AOZ14" s="65"/>
      <c r="APE14" s="220"/>
      <c r="APF14" s="65"/>
      <c r="APG14" s="65"/>
      <c r="APP14" s="65"/>
      <c r="APU14" s="220"/>
      <c r="APV14" s="65"/>
      <c r="APW14" s="65"/>
      <c r="AQF14" s="65"/>
      <c r="AQK14" s="220"/>
      <c r="AQL14" s="65"/>
      <c r="AQM14" s="65"/>
      <c r="AQV14" s="65"/>
      <c r="ARA14" s="220"/>
      <c r="ARB14" s="65"/>
      <c r="ARC14" s="65"/>
      <c r="ARL14" s="65"/>
      <c r="ARQ14" s="220"/>
      <c r="ARR14" s="65"/>
      <c r="ARS14" s="65"/>
      <c r="ASB14" s="65"/>
      <c r="ASG14" s="220"/>
      <c r="ASH14" s="65"/>
      <c r="ASI14" s="65"/>
      <c r="ASR14" s="65"/>
      <c r="ASW14" s="220"/>
      <c r="ASX14" s="65"/>
      <c r="ASY14" s="65"/>
      <c r="ATH14" s="65"/>
      <c r="ATM14" s="220"/>
      <c r="ATN14" s="65"/>
      <c r="ATO14" s="65"/>
      <c r="ATX14" s="65"/>
      <c r="AUC14" s="220"/>
      <c r="AUD14" s="65"/>
      <c r="AUE14" s="65"/>
      <c r="AUN14" s="65"/>
      <c r="AUS14" s="220"/>
      <c r="AUT14" s="65"/>
      <c r="AUU14" s="65"/>
      <c r="AVD14" s="65"/>
      <c r="AVI14" s="220"/>
      <c r="AVJ14" s="65"/>
      <c r="AVK14" s="65"/>
      <c r="AVT14" s="65"/>
      <c r="AVY14" s="220"/>
      <c r="AVZ14" s="65"/>
      <c r="AWA14" s="65"/>
      <c r="AWJ14" s="65"/>
      <c r="AWO14" s="220"/>
      <c r="AWP14" s="65"/>
      <c r="AWQ14" s="65"/>
      <c r="AWZ14" s="65"/>
      <c r="AXE14" s="220"/>
      <c r="AXF14" s="65"/>
      <c r="AXG14" s="65"/>
      <c r="AXP14" s="65"/>
      <c r="AXU14" s="220"/>
      <c r="AXV14" s="65"/>
      <c r="AXW14" s="65"/>
      <c r="AYF14" s="65"/>
      <c r="AYK14" s="220"/>
      <c r="AYL14" s="65"/>
      <c r="AYM14" s="65"/>
      <c r="AYV14" s="65"/>
      <c r="AZA14" s="220"/>
      <c r="AZB14" s="65"/>
      <c r="AZC14" s="65"/>
      <c r="AZL14" s="65"/>
      <c r="AZQ14" s="220"/>
      <c r="AZR14" s="65"/>
      <c r="AZS14" s="65"/>
      <c r="BAB14" s="65"/>
      <c r="BAG14" s="220"/>
      <c r="BAH14" s="65"/>
      <c r="BAI14" s="65"/>
      <c r="BAR14" s="65"/>
      <c r="BAW14" s="220"/>
      <c r="BAX14" s="65"/>
      <c r="BAY14" s="65"/>
      <c r="BBH14" s="65"/>
      <c r="BBM14" s="220"/>
      <c r="BBN14" s="65"/>
      <c r="BBO14" s="65"/>
      <c r="BBX14" s="65"/>
      <c r="BCC14" s="220"/>
      <c r="BCD14" s="65"/>
      <c r="BCE14" s="65"/>
      <c r="BCN14" s="65"/>
      <c r="BCS14" s="220"/>
      <c r="BCT14" s="65"/>
      <c r="BCU14" s="65"/>
      <c r="BDD14" s="65"/>
      <c r="BDI14" s="220"/>
      <c r="BDJ14" s="65"/>
      <c r="BDK14" s="65"/>
      <c r="BDT14" s="65"/>
      <c r="BDY14" s="220"/>
      <c r="BDZ14" s="65"/>
      <c r="BEA14" s="65"/>
      <c r="BEJ14" s="65"/>
      <c r="BEO14" s="220"/>
      <c r="BEP14" s="65"/>
      <c r="BEQ14" s="65"/>
      <c r="BEZ14" s="65"/>
      <c r="BFE14" s="220"/>
      <c r="BFF14" s="65"/>
      <c r="BFG14" s="65"/>
      <c r="BFP14" s="65"/>
      <c r="BFU14" s="220"/>
      <c r="BFV14" s="65"/>
      <c r="BFW14" s="65"/>
      <c r="BGF14" s="65"/>
      <c r="BGK14" s="220"/>
      <c r="BGL14" s="65"/>
      <c r="BGM14" s="65"/>
      <c r="BGV14" s="65"/>
      <c r="BHA14" s="220"/>
      <c r="BHB14" s="65"/>
      <c r="BHC14" s="65"/>
      <c r="BHL14" s="65"/>
      <c r="BHQ14" s="220"/>
      <c r="BHR14" s="65"/>
      <c r="BHS14" s="65"/>
      <c r="BIB14" s="65"/>
      <c r="BIG14" s="220"/>
      <c r="BIH14" s="65"/>
      <c r="BII14" s="65"/>
      <c r="BIR14" s="65"/>
      <c r="BIW14" s="220"/>
      <c r="BIX14" s="65"/>
      <c r="BIY14" s="65"/>
      <c r="BJH14" s="65"/>
      <c r="BJM14" s="220"/>
      <c r="BJN14" s="65"/>
      <c r="BJO14" s="65"/>
      <c r="BJX14" s="65"/>
      <c r="BKC14" s="220"/>
      <c r="BKD14" s="65"/>
      <c r="BKE14" s="65"/>
      <c r="BKN14" s="65"/>
      <c r="BKS14" s="220"/>
      <c r="BKT14" s="65"/>
      <c r="BKU14" s="65"/>
      <c r="BLD14" s="65"/>
      <c r="BLI14" s="220"/>
      <c r="BLJ14" s="65"/>
      <c r="BLK14" s="65"/>
      <c r="BLT14" s="65"/>
      <c r="BLY14" s="220"/>
      <c r="BLZ14" s="65"/>
      <c r="BMA14" s="65"/>
      <c r="BMJ14" s="65"/>
      <c r="BMO14" s="220"/>
      <c r="BMP14" s="65"/>
      <c r="BMQ14" s="65"/>
      <c r="BMZ14" s="65"/>
      <c r="BNE14" s="220"/>
      <c r="BNF14" s="65"/>
      <c r="BNG14" s="65"/>
      <c r="BNP14" s="65"/>
      <c r="BNU14" s="220"/>
      <c r="BNV14" s="65"/>
      <c r="BNW14" s="65"/>
      <c r="BOF14" s="65"/>
      <c r="BOK14" s="220"/>
      <c r="BOL14" s="65"/>
      <c r="BOM14" s="65"/>
      <c r="BOV14" s="65"/>
      <c r="BPA14" s="220"/>
      <c r="BPB14" s="65"/>
      <c r="BPC14" s="65"/>
      <c r="BPL14" s="65"/>
      <c r="BPQ14" s="220"/>
      <c r="BPR14" s="65"/>
      <c r="BPS14" s="65"/>
      <c r="BQB14" s="65"/>
      <c r="BQG14" s="220"/>
      <c r="BQH14" s="65"/>
      <c r="BQI14" s="65"/>
      <c r="BQR14" s="65"/>
      <c r="BQW14" s="220"/>
      <c r="BQX14" s="65"/>
      <c r="BQY14" s="65"/>
      <c r="BRH14" s="65"/>
      <c r="BRM14" s="220"/>
      <c r="BRN14" s="65"/>
      <c r="BRO14" s="65"/>
      <c r="BRX14" s="65"/>
      <c r="BSC14" s="220"/>
      <c r="BSD14" s="65"/>
      <c r="BSE14" s="65"/>
      <c r="BSN14" s="65"/>
      <c r="BSS14" s="220"/>
      <c r="BST14" s="65"/>
      <c r="BSU14" s="65"/>
      <c r="BTD14" s="65"/>
      <c r="BTI14" s="220"/>
      <c r="BTJ14" s="65"/>
      <c r="BTK14" s="65"/>
      <c r="BTT14" s="65"/>
      <c r="BTY14" s="220"/>
      <c r="BTZ14" s="65"/>
      <c r="BUA14" s="65"/>
      <c r="BUJ14" s="65"/>
      <c r="BUO14" s="220"/>
      <c r="BUP14" s="65"/>
      <c r="BUQ14" s="65"/>
      <c r="BUZ14" s="65"/>
      <c r="BVE14" s="220"/>
      <c r="BVF14" s="65"/>
      <c r="BVG14" s="65"/>
      <c r="BVP14" s="65"/>
      <c r="BVU14" s="220"/>
      <c r="BVV14" s="65"/>
      <c r="BVW14" s="65"/>
      <c r="BWF14" s="65"/>
      <c r="BWK14" s="220"/>
      <c r="BWL14" s="65"/>
      <c r="BWM14" s="65"/>
      <c r="BWV14" s="65"/>
      <c r="BXA14" s="220"/>
      <c r="BXB14" s="65"/>
      <c r="BXC14" s="65"/>
      <c r="BXL14" s="65"/>
      <c r="BXQ14" s="220"/>
      <c r="BXR14" s="65"/>
      <c r="BXS14" s="65"/>
      <c r="BYB14" s="65"/>
      <c r="BYG14" s="220"/>
      <c r="BYH14" s="65"/>
      <c r="BYI14" s="65"/>
      <c r="BYR14" s="65"/>
      <c r="BYW14" s="220"/>
      <c r="BYX14" s="65"/>
      <c r="BYY14" s="65"/>
      <c r="BZH14" s="65"/>
      <c r="BZM14" s="220"/>
      <c r="BZN14" s="65"/>
      <c r="BZO14" s="65"/>
      <c r="BZX14" s="65"/>
      <c r="CAC14" s="220"/>
      <c r="CAD14" s="65"/>
      <c r="CAE14" s="65"/>
      <c r="CAN14" s="65"/>
      <c r="CAS14" s="220"/>
      <c r="CAT14" s="65"/>
      <c r="CAU14" s="65"/>
      <c r="CBD14" s="65"/>
      <c r="CBI14" s="220"/>
      <c r="CBJ14" s="65"/>
      <c r="CBK14" s="65"/>
      <c r="CBT14" s="65"/>
      <c r="CBY14" s="220"/>
      <c r="CBZ14" s="65"/>
      <c r="CCA14" s="65"/>
      <c r="CCJ14" s="65"/>
      <c r="CCO14" s="220"/>
      <c r="CCP14" s="65"/>
      <c r="CCQ14" s="65"/>
      <c r="CCZ14" s="65"/>
      <c r="CDE14" s="220"/>
      <c r="CDF14" s="65"/>
      <c r="CDG14" s="65"/>
      <c r="CDP14" s="65"/>
      <c r="CDU14" s="220"/>
      <c r="CDV14" s="65"/>
      <c r="CDW14" s="65"/>
      <c r="CEF14" s="65"/>
      <c r="CEK14" s="220"/>
      <c r="CEL14" s="65"/>
      <c r="CEM14" s="65"/>
      <c r="CEV14" s="65"/>
      <c r="CFA14" s="220"/>
      <c r="CFB14" s="65"/>
      <c r="CFC14" s="65"/>
      <c r="CFL14" s="65"/>
      <c r="CFQ14" s="220"/>
      <c r="CFR14" s="65"/>
      <c r="CFS14" s="65"/>
      <c r="CGB14" s="65"/>
      <c r="CGG14" s="220"/>
      <c r="CGH14" s="65"/>
      <c r="CGI14" s="65"/>
      <c r="CGR14" s="65"/>
      <c r="CGW14" s="220"/>
      <c r="CGX14" s="65"/>
      <c r="CGY14" s="65"/>
      <c r="CHH14" s="65"/>
      <c r="CHM14" s="220"/>
      <c r="CHN14" s="65"/>
      <c r="CHO14" s="65"/>
      <c r="CHX14" s="65"/>
      <c r="CIC14" s="220"/>
      <c r="CID14" s="65"/>
      <c r="CIE14" s="65"/>
      <c r="CIN14" s="65"/>
      <c r="CIS14" s="220"/>
      <c r="CIT14" s="65"/>
      <c r="CIU14" s="65"/>
      <c r="CJD14" s="65"/>
      <c r="CJI14" s="220"/>
      <c r="CJJ14" s="65"/>
      <c r="CJK14" s="65"/>
      <c r="CJT14" s="65"/>
      <c r="CJY14" s="220"/>
      <c r="CJZ14" s="65"/>
      <c r="CKA14" s="65"/>
      <c r="CKJ14" s="65"/>
      <c r="CKO14" s="220"/>
      <c r="CKP14" s="65"/>
      <c r="CKQ14" s="65"/>
      <c r="CKZ14" s="65"/>
      <c r="CLE14" s="220"/>
      <c r="CLF14" s="65"/>
      <c r="CLG14" s="65"/>
      <c r="CLP14" s="65"/>
      <c r="CLU14" s="220"/>
      <c r="CLV14" s="65"/>
      <c r="CLW14" s="65"/>
      <c r="CMF14" s="65"/>
      <c r="CMK14" s="220"/>
      <c r="CML14" s="65"/>
      <c r="CMM14" s="65"/>
      <c r="CMV14" s="65"/>
      <c r="CNA14" s="220"/>
      <c r="CNB14" s="65"/>
      <c r="CNC14" s="65"/>
      <c r="CNL14" s="65"/>
      <c r="CNQ14" s="220"/>
      <c r="CNR14" s="65"/>
      <c r="CNS14" s="65"/>
      <c r="COB14" s="65"/>
      <c r="COG14" s="220"/>
      <c r="COH14" s="65"/>
      <c r="COI14" s="65"/>
      <c r="COR14" s="65"/>
      <c r="COW14" s="220"/>
      <c r="COX14" s="65"/>
      <c r="COY14" s="65"/>
      <c r="CPH14" s="65"/>
      <c r="CPM14" s="220"/>
      <c r="CPN14" s="65"/>
      <c r="CPO14" s="65"/>
      <c r="CPX14" s="65"/>
      <c r="CQC14" s="220"/>
      <c r="CQD14" s="65"/>
      <c r="CQE14" s="65"/>
      <c r="CQN14" s="65"/>
      <c r="CQS14" s="220"/>
      <c r="CQT14" s="65"/>
      <c r="CQU14" s="65"/>
      <c r="CRD14" s="65"/>
      <c r="CRI14" s="220"/>
      <c r="CRJ14" s="65"/>
      <c r="CRK14" s="65"/>
      <c r="CRT14" s="65"/>
      <c r="CRY14" s="220"/>
      <c r="CRZ14" s="65"/>
      <c r="CSA14" s="65"/>
      <c r="CSJ14" s="65"/>
      <c r="CSO14" s="220"/>
      <c r="CSP14" s="65"/>
      <c r="CSQ14" s="65"/>
      <c r="CSZ14" s="65"/>
      <c r="CTE14" s="220"/>
      <c r="CTF14" s="65"/>
      <c r="CTG14" s="65"/>
      <c r="CTP14" s="65"/>
      <c r="CTU14" s="220"/>
      <c r="CTV14" s="65"/>
      <c r="CTW14" s="65"/>
      <c r="CUF14" s="65"/>
      <c r="CUK14" s="220"/>
      <c r="CUL14" s="65"/>
      <c r="CUM14" s="65"/>
      <c r="CUV14" s="65"/>
      <c r="CVA14" s="220"/>
      <c r="CVB14" s="65"/>
      <c r="CVC14" s="65"/>
      <c r="CVL14" s="65"/>
      <c r="CVQ14" s="220"/>
      <c r="CVR14" s="65"/>
      <c r="CVS14" s="65"/>
      <c r="CWB14" s="65"/>
      <c r="CWG14" s="220"/>
      <c r="CWH14" s="65"/>
      <c r="CWI14" s="65"/>
      <c r="CWR14" s="65"/>
      <c r="CWW14" s="220"/>
      <c r="CWX14" s="65"/>
      <c r="CWY14" s="65"/>
      <c r="CXH14" s="65"/>
      <c r="CXM14" s="220"/>
      <c r="CXN14" s="65"/>
      <c r="CXO14" s="65"/>
      <c r="CXX14" s="65"/>
      <c r="CYC14" s="220"/>
      <c r="CYD14" s="65"/>
      <c r="CYE14" s="65"/>
      <c r="CYN14" s="65"/>
      <c r="CYS14" s="220"/>
      <c r="CYT14" s="65"/>
      <c r="CYU14" s="65"/>
      <c r="CZD14" s="65"/>
      <c r="CZI14" s="220"/>
      <c r="CZJ14" s="65"/>
      <c r="CZK14" s="65"/>
      <c r="CZT14" s="65"/>
      <c r="CZY14" s="220"/>
      <c r="CZZ14" s="65"/>
      <c r="DAA14" s="65"/>
      <c r="DAJ14" s="65"/>
      <c r="DAO14" s="220"/>
      <c r="DAP14" s="65"/>
      <c r="DAQ14" s="65"/>
      <c r="DAZ14" s="65"/>
      <c r="DBE14" s="220"/>
      <c r="DBF14" s="65"/>
      <c r="DBG14" s="65"/>
      <c r="DBP14" s="65"/>
      <c r="DBU14" s="220"/>
      <c r="DBV14" s="65"/>
      <c r="DBW14" s="65"/>
      <c r="DCF14" s="65"/>
      <c r="DCK14" s="220"/>
      <c r="DCL14" s="65"/>
      <c r="DCM14" s="65"/>
      <c r="DCV14" s="65"/>
      <c r="DDA14" s="220"/>
      <c r="DDB14" s="65"/>
      <c r="DDC14" s="65"/>
      <c r="DDL14" s="65"/>
      <c r="DDQ14" s="220"/>
      <c r="DDR14" s="65"/>
      <c r="DDS14" s="65"/>
      <c r="DEB14" s="65"/>
      <c r="DEG14" s="220"/>
      <c r="DEH14" s="65"/>
      <c r="DEI14" s="65"/>
      <c r="DER14" s="65"/>
      <c r="DEW14" s="220"/>
      <c r="DEX14" s="65"/>
      <c r="DEY14" s="65"/>
      <c r="DFH14" s="65"/>
      <c r="DFM14" s="220"/>
      <c r="DFN14" s="65"/>
      <c r="DFO14" s="65"/>
      <c r="DFX14" s="65"/>
      <c r="DGC14" s="220"/>
      <c r="DGD14" s="65"/>
      <c r="DGE14" s="65"/>
      <c r="DGN14" s="65"/>
      <c r="DGS14" s="220"/>
      <c r="DGT14" s="65"/>
      <c r="DGU14" s="65"/>
      <c r="DHD14" s="65"/>
      <c r="DHI14" s="220"/>
      <c r="DHJ14" s="65"/>
      <c r="DHK14" s="65"/>
      <c r="DHT14" s="65"/>
      <c r="DHY14" s="220"/>
      <c r="DHZ14" s="65"/>
      <c r="DIA14" s="65"/>
      <c r="DIJ14" s="65"/>
      <c r="DIO14" s="220"/>
      <c r="DIP14" s="65"/>
      <c r="DIQ14" s="65"/>
      <c r="DIZ14" s="65"/>
      <c r="DJE14" s="220"/>
      <c r="DJF14" s="65"/>
      <c r="DJG14" s="65"/>
      <c r="DJP14" s="65"/>
      <c r="DJU14" s="220"/>
      <c r="DJV14" s="65"/>
      <c r="DJW14" s="65"/>
      <c r="DKF14" s="65"/>
      <c r="DKK14" s="220"/>
      <c r="DKL14" s="65"/>
      <c r="DKM14" s="65"/>
      <c r="DKV14" s="65"/>
      <c r="DLA14" s="220"/>
      <c r="DLB14" s="65"/>
      <c r="DLC14" s="65"/>
      <c r="DLL14" s="65"/>
      <c r="DLQ14" s="220"/>
      <c r="DLR14" s="65"/>
      <c r="DLS14" s="65"/>
      <c r="DMB14" s="65"/>
      <c r="DMG14" s="220"/>
      <c r="DMH14" s="65"/>
      <c r="DMI14" s="65"/>
      <c r="DMR14" s="65"/>
      <c r="DMW14" s="220"/>
      <c r="DMX14" s="65"/>
      <c r="DMY14" s="65"/>
      <c r="DNH14" s="65"/>
      <c r="DNM14" s="220"/>
      <c r="DNN14" s="65"/>
      <c r="DNO14" s="65"/>
      <c r="DNX14" s="65"/>
      <c r="DOC14" s="220"/>
      <c r="DOD14" s="65"/>
      <c r="DOE14" s="65"/>
      <c r="DON14" s="65"/>
      <c r="DOS14" s="220"/>
      <c r="DOT14" s="65"/>
      <c r="DOU14" s="65"/>
      <c r="DPD14" s="65"/>
      <c r="DPI14" s="220"/>
      <c r="DPJ14" s="65"/>
      <c r="DPK14" s="65"/>
      <c r="DPT14" s="65"/>
      <c r="DPY14" s="220"/>
      <c r="DPZ14" s="65"/>
      <c r="DQA14" s="65"/>
      <c r="DQJ14" s="65"/>
      <c r="DQO14" s="220"/>
      <c r="DQP14" s="65"/>
      <c r="DQQ14" s="65"/>
      <c r="DQZ14" s="65"/>
      <c r="DRE14" s="220"/>
      <c r="DRF14" s="65"/>
      <c r="DRG14" s="65"/>
      <c r="DRP14" s="65"/>
      <c r="DRU14" s="220"/>
      <c r="DRV14" s="65"/>
      <c r="DRW14" s="65"/>
      <c r="DSF14" s="65"/>
      <c r="DSK14" s="220"/>
      <c r="DSL14" s="65"/>
      <c r="DSM14" s="65"/>
      <c r="DSV14" s="65"/>
      <c r="DTA14" s="220"/>
      <c r="DTB14" s="65"/>
      <c r="DTC14" s="65"/>
      <c r="DTL14" s="65"/>
      <c r="DTQ14" s="220"/>
      <c r="DTR14" s="65"/>
      <c r="DTS14" s="65"/>
      <c r="DUB14" s="65"/>
      <c r="DUG14" s="220"/>
      <c r="DUH14" s="65"/>
      <c r="DUI14" s="65"/>
      <c r="DUR14" s="65"/>
      <c r="DUW14" s="220"/>
      <c r="DUX14" s="65"/>
      <c r="DUY14" s="65"/>
      <c r="DVH14" s="65"/>
      <c r="DVM14" s="220"/>
      <c r="DVN14" s="65"/>
      <c r="DVO14" s="65"/>
      <c r="DVX14" s="65"/>
      <c r="DWC14" s="220"/>
      <c r="DWD14" s="65"/>
      <c r="DWE14" s="65"/>
      <c r="DWN14" s="65"/>
      <c r="DWS14" s="220"/>
      <c r="DWT14" s="65"/>
      <c r="DWU14" s="65"/>
      <c r="DXD14" s="65"/>
      <c r="DXI14" s="220"/>
      <c r="DXJ14" s="65"/>
      <c r="DXK14" s="65"/>
      <c r="DXT14" s="65"/>
      <c r="DXY14" s="220"/>
      <c r="DXZ14" s="65"/>
      <c r="DYA14" s="65"/>
      <c r="DYJ14" s="65"/>
      <c r="DYO14" s="220"/>
      <c r="DYP14" s="65"/>
      <c r="DYQ14" s="65"/>
      <c r="DYZ14" s="65"/>
      <c r="DZE14" s="220"/>
      <c r="DZF14" s="65"/>
      <c r="DZG14" s="65"/>
      <c r="DZP14" s="65"/>
      <c r="DZU14" s="220"/>
      <c r="DZV14" s="65"/>
      <c r="DZW14" s="65"/>
      <c r="EAF14" s="65"/>
      <c r="EAK14" s="220"/>
      <c r="EAL14" s="65"/>
      <c r="EAM14" s="65"/>
      <c r="EAV14" s="65"/>
      <c r="EBA14" s="220"/>
      <c r="EBB14" s="65"/>
      <c r="EBC14" s="65"/>
      <c r="EBL14" s="65"/>
      <c r="EBQ14" s="220"/>
      <c r="EBR14" s="65"/>
      <c r="EBS14" s="65"/>
      <c r="ECB14" s="65"/>
      <c r="ECG14" s="220"/>
      <c r="ECH14" s="65"/>
      <c r="ECI14" s="65"/>
      <c r="ECR14" s="65"/>
      <c r="ECW14" s="220"/>
      <c r="ECX14" s="65"/>
      <c r="ECY14" s="65"/>
      <c r="EDH14" s="65"/>
      <c r="EDM14" s="220"/>
      <c r="EDN14" s="65"/>
      <c r="EDO14" s="65"/>
      <c r="EDX14" s="65"/>
      <c r="EEC14" s="220"/>
      <c r="EED14" s="65"/>
      <c r="EEE14" s="65"/>
      <c r="EEN14" s="65"/>
      <c r="EES14" s="220"/>
      <c r="EET14" s="65"/>
      <c r="EEU14" s="65"/>
      <c r="EFD14" s="65"/>
      <c r="EFI14" s="220"/>
      <c r="EFJ14" s="65"/>
      <c r="EFK14" s="65"/>
      <c r="EFT14" s="65"/>
      <c r="EFY14" s="220"/>
      <c r="EFZ14" s="65"/>
      <c r="EGA14" s="65"/>
      <c r="EGJ14" s="65"/>
      <c r="EGO14" s="220"/>
      <c r="EGP14" s="65"/>
      <c r="EGQ14" s="65"/>
      <c r="EGZ14" s="65"/>
      <c r="EHE14" s="220"/>
      <c r="EHF14" s="65"/>
      <c r="EHG14" s="65"/>
      <c r="EHP14" s="65"/>
      <c r="EHU14" s="220"/>
      <c r="EHV14" s="65"/>
      <c r="EHW14" s="65"/>
      <c r="EIF14" s="65"/>
      <c r="EIK14" s="220"/>
      <c r="EIL14" s="65"/>
      <c r="EIM14" s="65"/>
      <c r="EIV14" s="65"/>
      <c r="EJA14" s="220"/>
      <c r="EJB14" s="65"/>
      <c r="EJC14" s="65"/>
      <c r="EJL14" s="65"/>
      <c r="EJQ14" s="220"/>
      <c r="EJR14" s="65"/>
      <c r="EJS14" s="65"/>
      <c r="EKB14" s="65"/>
      <c r="EKG14" s="220"/>
      <c r="EKH14" s="65"/>
      <c r="EKI14" s="65"/>
      <c r="EKR14" s="65"/>
      <c r="EKW14" s="220"/>
      <c r="EKX14" s="65"/>
      <c r="EKY14" s="65"/>
      <c r="ELH14" s="65"/>
      <c r="ELM14" s="220"/>
      <c r="ELN14" s="65"/>
      <c r="ELO14" s="65"/>
      <c r="ELX14" s="65"/>
      <c r="EMC14" s="220"/>
      <c r="EMD14" s="65"/>
      <c r="EME14" s="65"/>
      <c r="EMN14" s="65"/>
      <c r="EMS14" s="220"/>
      <c r="EMT14" s="65"/>
      <c r="EMU14" s="65"/>
      <c r="END14" s="65"/>
      <c r="ENI14" s="220"/>
      <c r="ENJ14" s="65"/>
      <c r="ENK14" s="65"/>
      <c r="ENT14" s="65"/>
      <c r="ENY14" s="220"/>
      <c r="ENZ14" s="65"/>
      <c r="EOA14" s="65"/>
      <c r="EOJ14" s="65"/>
      <c r="EOO14" s="220"/>
      <c r="EOP14" s="65"/>
      <c r="EOQ14" s="65"/>
      <c r="EOZ14" s="65"/>
      <c r="EPE14" s="220"/>
      <c r="EPF14" s="65"/>
      <c r="EPG14" s="65"/>
      <c r="EPP14" s="65"/>
      <c r="EPU14" s="220"/>
      <c r="EPV14" s="65"/>
      <c r="EPW14" s="65"/>
      <c r="EQF14" s="65"/>
      <c r="EQK14" s="220"/>
      <c r="EQL14" s="65"/>
      <c r="EQM14" s="65"/>
      <c r="EQV14" s="65"/>
      <c r="ERA14" s="220"/>
      <c r="ERB14" s="65"/>
      <c r="ERC14" s="65"/>
      <c r="ERL14" s="65"/>
      <c r="ERQ14" s="220"/>
      <c r="ERR14" s="65"/>
      <c r="ERS14" s="65"/>
      <c r="ESB14" s="65"/>
      <c r="ESG14" s="220"/>
      <c r="ESH14" s="65"/>
      <c r="ESI14" s="65"/>
      <c r="ESR14" s="65"/>
      <c r="ESW14" s="220"/>
      <c r="ESX14" s="65"/>
      <c r="ESY14" s="65"/>
      <c r="ETH14" s="65"/>
      <c r="ETM14" s="220"/>
      <c r="ETN14" s="65"/>
      <c r="ETO14" s="65"/>
      <c r="ETX14" s="65"/>
      <c r="EUC14" s="220"/>
      <c r="EUD14" s="65"/>
      <c r="EUE14" s="65"/>
      <c r="EUN14" s="65"/>
      <c r="EUS14" s="220"/>
      <c r="EUT14" s="65"/>
      <c r="EUU14" s="65"/>
      <c r="EVD14" s="65"/>
      <c r="EVI14" s="220"/>
      <c r="EVJ14" s="65"/>
      <c r="EVK14" s="65"/>
      <c r="EVT14" s="65"/>
      <c r="EVY14" s="220"/>
      <c r="EVZ14" s="65"/>
      <c r="EWA14" s="65"/>
      <c r="EWJ14" s="65"/>
      <c r="EWO14" s="220"/>
      <c r="EWP14" s="65"/>
      <c r="EWQ14" s="65"/>
      <c r="EWZ14" s="65"/>
      <c r="EXE14" s="220"/>
      <c r="EXF14" s="65"/>
      <c r="EXG14" s="65"/>
      <c r="EXP14" s="65"/>
      <c r="EXU14" s="220"/>
      <c r="EXV14" s="65"/>
      <c r="EXW14" s="65"/>
      <c r="EYF14" s="65"/>
      <c r="EYK14" s="220"/>
      <c r="EYL14" s="65"/>
      <c r="EYM14" s="65"/>
      <c r="EYV14" s="65"/>
      <c r="EZA14" s="220"/>
      <c r="EZB14" s="65"/>
      <c r="EZC14" s="65"/>
      <c r="EZL14" s="65"/>
      <c r="EZQ14" s="220"/>
      <c r="EZR14" s="65"/>
      <c r="EZS14" s="65"/>
      <c r="FAB14" s="65"/>
      <c r="FAG14" s="220"/>
      <c r="FAH14" s="65"/>
      <c r="FAI14" s="65"/>
      <c r="FAR14" s="65"/>
      <c r="FAW14" s="220"/>
      <c r="FAX14" s="65"/>
      <c r="FAY14" s="65"/>
      <c r="FBH14" s="65"/>
      <c r="FBM14" s="220"/>
      <c r="FBN14" s="65"/>
      <c r="FBO14" s="65"/>
      <c r="FBX14" s="65"/>
      <c r="FCC14" s="220"/>
      <c r="FCD14" s="65"/>
      <c r="FCE14" s="65"/>
      <c r="FCN14" s="65"/>
      <c r="FCS14" s="220"/>
      <c r="FCT14" s="65"/>
      <c r="FCU14" s="65"/>
      <c r="FDD14" s="65"/>
      <c r="FDI14" s="220"/>
      <c r="FDJ14" s="65"/>
      <c r="FDK14" s="65"/>
      <c r="FDT14" s="65"/>
      <c r="FDY14" s="220"/>
      <c r="FDZ14" s="65"/>
      <c r="FEA14" s="65"/>
      <c r="FEJ14" s="65"/>
      <c r="FEO14" s="220"/>
      <c r="FEP14" s="65"/>
      <c r="FEQ14" s="65"/>
      <c r="FEZ14" s="65"/>
      <c r="FFE14" s="220"/>
      <c r="FFF14" s="65"/>
      <c r="FFG14" s="65"/>
      <c r="FFP14" s="65"/>
      <c r="FFU14" s="220"/>
      <c r="FFV14" s="65"/>
      <c r="FFW14" s="65"/>
      <c r="FGF14" s="65"/>
      <c r="FGK14" s="220"/>
      <c r="FGL14" s="65"/>
      <c r="FGM14" s="65"/>
      <c r="FGV14" s="65"/>
      <c r="FHA14" s="220"/>
      <c r="FHB14" s="65"/>
      <c r="FHC14" s="65"/>
      <c r="FHL14" s="65"/>
      <c r="FHQ14" s="220"/>
      <c r="FHR14" s="65"/>
      <c r="FHS14" s="65"/>
      <c r="FIB14" s="65"/>
      <c r="FIG14" s="220"/>
      <c r="FIH14" s="65"/>
      <c r="FII14" s="65"/>
      <c r="FIR14" s="65"/>
      <c r="FIW14" s="220"/>
      <c r="FIX14" s="65"/>
      <c r="FIY14" s="65"/>
      <c r="FJH14" s="65"/>
      <c r="FJM14" s="220"/>
      <c r="FJN14" s="65"/>
      <c r="FJO14" s="65"/>
      <c r="FJX14" s="65"/>
      <c r="FKC14" s="220"/>
      <c r="FKD14" s="65"/>
      <c r="FKE14" s="65"/>
      <c r="FKN14" s="65"/>
      <c r="FKS14" s="220"/>
      <c r="FKT14" s="65"/>
      <c r="FKU14" s="65"/>
      <c r="FLD14" s="65"/>
      <c r="FLI14" s="220"/>
      <c r="FLJ14" s="65"/>
      <c r="FLK14" s="65"/>
      <c r="FLT14" s="65"/>
      <c r="FLY14" s="220"/>
      <c r="FLZ14" s="65"/>
      <c r="FMA14" s="65"/>
      <c r="FMJ14" s="65"/>
      <c r="FMO14" s="220"/>
      <c r="FMP14" s="65"/>
      <c r="FMQ14" s="65"/>
      <c r="FMZ14" s="65"/>
      <c r="FNE14" s="220"/>
      <c r="FNF14" s="65"/>
      <c r="FNG14" s="65"/>
      <c r="FNP14" s="65"/>
      <c r="FNU14" s="220"/>
      <c r="FNV14" s="65"/>
      <c r="FNW14" s="65"/>
      <c r="FOF14" s="65"/>
      <c r="FOK14" s="220"/>
      <c r="FOL14" s="65"/>
      <c r="FOM14" s="65"/>
      <c r="FOV14" s="65"/>
      <c r="FPA14" s="220"/>
      <c r="FPB14" s="65"/>
      <c r="FPC14" s="65"/>
      <c r="FPL14" s="65"/>
      <c r="FPQ14" s="220"/>
      <c r="FPR14" s="65"/>
      <c r="FPS14" s="65"/>
      <c r="FQB14" s="65"/>
      <c r="FQG14" s="220"/>
      <c r="FQH14" s="65"/>
      <c r="FQI14" s="65"/>
      <c r="FQR14" s="65"/>
      <c r="FQW14" s="220"/>
      <c r="FQX14" s="65"/>
      <c r="FQY14" s="65"/>
      <c r="FRH14" s="65"/>
      <c r="FRM14" s="220"/>
      <c r="FRN14" s="65"/>
      <c r="FRO14" s="65"/>
      <c r="FRX14" s="65"/>
      <c r="FSC14" s="220"/>
      <c r="FSD14" s="65"/>
      <c r="FSE14" s="65"/>
      <c r="FSN14" s="65"/>
      <c r="FSS14" s="220"/>
      <c r="FST14" s="65"/>
      <c r="FSU14" s="65"/>
      <c r="FTD14" s="65"/>
      <c r="FTI14" s="220"/>
      <c r="FTJ14" s="65"/>
      <c r="FTK14" s="65"/>
      <c r="FTT14" s="65"/>
      <c r="FTY14" s="220"/>
      <c r="FTZ14" s="65"/>
      <c r="FUA14" s="65"/>
      <c r="FUJ14" s="65"/>
      <c r="FUO14" s="220"/>
      <c r="FUP14" s="65"/>
      <c r="FUQ14" s="65"/>
      <c r="FUZ14" s="65"/>
      <c r="FVE14" s="220"/>
      <c r="FVF14" s="65"/>
      <c r="FVG14" s="65"/>
      <c r="FVP14" s="65"/>
      <c r="FVU14" s="220"/>
      <c r="FVV14" s="65"/>
      <c r="FVW14" s="65"/>
      <c r="FWF14" s="65"/>
      <c r="FWK14" s="220"/>
      <c r="FWL14" s="65"/>
      <c r="FWM14" s="65"/>
      <c r="FWV14" s="65"/>
      <c r="FXA14" s="220"/>
      <c r="FXB14" s="65"/>
      <c r="FXC14" s="65"/>
      <c r="FXL14" s="65"/>
      <c r="FXQ14" s="220"/>
      <c r="FXR14" s="65"/>
      <c r="FXS14" s="65"/>
      <c r="FYB14" s="65"/>
      <c r="FYG14" s="220"/>
      <c r="FYH14" s="65"/>
      <c r="FYI14" s="65"/>
      <c r="FYR14" s="65"/>
      <c r="FYW14" s="220"/>
      <c r="FYX14" s="65"/>
      <c r="FYY14" s="65"/>
      <c r="FZH14" s="65"/>
      <c r="FZM14" s="220"/>
      <c r="FZN14" s="65"/>
      <c r="FZO14" s="65"/>
      <c r="FZX14" s="65"/>
      <c r="GAC14" s="220"/>
      <c r="GAD14" s="65"/>
      <c r="GAE14" s="65"/>
      <c r="GAN14" s="65"/>
      <c r="GAS14" s="220"/>
      <c r="GAT14" s="65"/>
      <c r="GAU14" s="65"/>
      <c r="GBD14" s="65"/>
      <c r="GBI14" s="220"/>
      <c r="GBJ14" s="65"/>
      <c r="GBK14" s="65"/>
      <c r="GBT14" s="65"/>
      <c r="GBY14" s="220"/>
      <c r="GBZ14" s="65"/>
      <c r="GCA14" s="65"/>
      <c r="GCJ14" s="65"/>
      <c r="GCO14" s="220"/>
      <c r="GCP14" s="65"/>
      <c r="GCQ14" s="65"/>
      <c r="GCZ14" s="65"/>
      <c r="GDE14" s="220"/>
      <c r="GDF14" s="65"/>
      <c r="GDG14" s="65"/>
      <c r="GDP14" s="65"/>
      <c r="GDU14" s="220"/>
      <c r="GDV14" s="65"/>
      <c r="GDW14" s="65"/>
      <c r="GEF14" s="65"/>
      <c r="GEK14" s="220"/>
      <c r="GEL14" s="65"/>
      <c r="GEM14" s="65"/>
      <c r="GEV14" s="65"/>
      <c r="GFA14" s="220"/>
      <c r="GFB14" s="65"/>
      <c r="GFC14" s="65"/>
      <c r="GFL14" s="65"/>
      <c r="GFQ14" s="220"/>
      <c r="GFR14" s="65"/>
      <c r="GFS14" s="65"/>
      <c r="GGB14" s="65"/>
      <c r="GGG14" s="220"/>
      <c r="GGH14" s="65"/>
      <c r="GGI14" s="65"/>
      <c r="GGR14" s="65"/>
      <c r="GGW14" s="220"/>
      <c r="GGX14" s="65"/>
      <c r="GGY14" s="65"/>
      <c r="GHH14" s="65"/>
      <c r="GHM14" s="220"/>
      <c r="GHN14" s="65"/>
      <c r="GHO14" s="65"/>
      <c r="GHX14" s="65"/>
      <c r="GIC14" s="220"/>
      <c r="GID14" s="65"/>
      <c r="GIE14" s="65"/>
      <c r="GIN14" s="65"/>
      <c r="GIS14" s="220"/>
      <c r="GIT14" s="65"/>
      <c r="GIU14" s="65"/>
      <c r="GJD14" s="65"/>
      <c r="GJI14" s="220"/>
      <c r="GJJ14" s="65"/>
      <c r="GJK14" s="65"/>
      <c r="GJT14" s="65"/>
      <c r="GJY14" s="220"/>
      <c r="GJZ14" s="65"/>
      <c r="GKA14" s="65"/>
      <c r="GKJ14" s="65"/>
      <c r="GKO14" s="220"/>
      <c r="GKP14" s="65"/>
      <c r="GKQ14" s="65"/>
      <c r="GKZ14" s="65"/>
      <c r="GLE14" s="220"/>
      <c r="GLF14" s="65"/>
      <c r="GLG14" s="65"/>
      <c r="GLP14" s="65"/>
      <c r="GLU14" s="220"/>
      <c r="GLV14" s="65"/>
      <c r="GLW14" s="65"/>
      <c r="GMF14" s="65"/>
      <c r="GMK14" s="220"/>
      <c r="GML14" s="65"/>
      <c r="GMM14" s="65"/>
      <c r="GMV14" s="65"/>
      <c r="GNA14" s="220"/>
      <c r="GNB14" s="65"/>
      <c r="GNC14" s="65"/>
      <c r="GNL14" s="65"/>
      <c r="GNQ14" s="220"/>
      <c r="GNR14" s="65"/>
      <c r="GNS14" s="65"/>
      <c r="GOB14" s="65"/>
      <c r="GOG14" s="220"/>
      <c r="GOH14" s="65"/>
      <c r="GOI14" s="65"/>
      <c r="GOR14" s="65"/>
      <c r="GOW14" s="220"/>
      <c r="GOX14" s="65"/>
      <c r="GOY14" s="65"/>
      <c r="GPH14" s="65"/>
      <c r="GPM14" s="220"/>
      <c r="GPN14" s="65"/>
      <c r="GPO14" s="65"/>
      <c r="GPX14" s="65"/>
      <c r="GQC14" s="220"/>
      <c r="GQD14" s="65"/>
      <c r="GQE14" s="65"/>
      <c r="GQN14" s="65"/>
      <c r="GQS14" s="220"/>
      <c r="GQT14" s="65"/>
      <c r="GQU14" s="65"/>
      <c r="GRD14" s="65"/>
      <c r="GRI14" s="220"/>
      <c r="GRJ14" s="65"/>
      <c r="GRK14" s="65"/>
      <c r="GRT14" s="65"/>
      <c r="GRY14" s="220"/>
      <c r="GRZ14" s="65"/>
      <c r="GSA14" s="65"/>
      <c r="GSJ14" s="65"/>
      <c r="GSO14" s="220"/>
      <c r="GSP14" s="65"/>
      <c r="GSQ14" s="65"/>
      <c r="GSZ14" s="65"/>
      <c r="GTE14" s="220"/>
      <c r="GTF14" s="65"/>
      <c r="GTG14" s="65"/>
      <c r="GTP14" s="65"/>
      <c r="GTU14" s="220"/>
      <c r="GTV14" s="65"/>
      <c r="GTW14" s="65"/>
      <c r="GUF14" s="65"/>
      <c r="GUK14" s="220"/>
      <c r="GUL14" s="65"/>
      <c r="GUM14" s="65"/>
      <c r="GUV14" s="65"/>
      <c r="GVA14" s="220"/>
      <c r="GVB14" s="65"/>
      <c r="GVC14" s="65"/>
      <c r="GVL14" s="65"/>
      <c r="GVQ14" s="220"/>
      <c r="GVR14" s="65"/>
      <c r="GVS14" s="65"/>
      <c r="GWB14" s="65"/>
      <c r="GWG14" s="220"/>
      <c r="GWH14" s="65"/>
      <c r="GWI14" s="65"/>
      <c r="GWR14" s="65"/>
      <c r="GWW14" s="220"/>
      <c r="GWX14" s="65"/>
      <c r="GWY14" s="65"/>
      <c r="GXH14" s="65"/>
      <c r="GXM14" s="220"/>
      <c r="GXN14" s="65"/>
      <c r="GXO14" s="65"/>
      <c r="GXX14" s="65"/>
      <c r="GYC14" s="220"/>
      <c r="GYD14" s="65"/>
      <c r="GYE14" s="65"/>
      <c r="GYN14" s="65"/>
      <c r="GYS14" s="220"/>
      <c r="GYT14" s="65"/>
      <c r="GYU14" s="65"/>
      <c r="GZD14" s="65"/>
      <c r="GZI14" s="220"/>
      <c r="GZJ14" s="65"/>
      <c r="GZK14" s="65"/>
      <c r="GZT14" s="65"/>
      <c r="GZY14" s="220"/>
      <c r="GZZ14" s="65"/>
      <c r="HAA14" s="65"/>
      <c r="HAJ14" s="65"/>
      <c r="HAO14" s="220"/>
      <c r="HAP14" s="65"/>
      <c r="HAQ14" s="65"/>
      <c r="HAZ14" s="65"/>
      <c r="HBE14" s="220"/>
      <c r="HBF14" s="65"/>
      <c r="HBG14" s="65"/>
      <c r="HBP14" s="65"/>
      <c r="HBU14" s="220"/>
      <c r="HBV14" s="65"/>
      <c r="HBW14" s="65"/>
      <c r="HCF14" s="65"/>
      <c r="HCK14" s="220"/>
      <c r="HCL14" s="65"/>
      <c r="HCM14" s="65"/>
      <c r="HCV14" s="65"/>
      <c r="HDA14" s="220"/>
      <c r="HDB14" s="65"/>
      <c r="HDC14" s="65"/>
      <c r="HDL14" s="65"/>
      <c r="HDQ14" s="220"/>
      <c r="HDR14" s="65"/>
      <c r="HDS14" s="65"/>
      <c r="HEB14" s="65"/>
      <c r="HEG14" s="220"/>
      <c r="HEH14" s="65"/>
      <c r="HEI14" s="65"/>
      <c r="HER14" s="65"/>
      <c r="HEW14" s="220"/>
      <c r="HEX14" s="65"/>
      <c r="HEY14" s="65"/>
      <c r="HFH14" s="65"/>
      <c r="HFM14" s="220"/>
      <c r="HFN14" s="65"/>
      <c r="HFO14" s="65"/>
      <c r="HFX14" s="65"/>
      <c r="HGC14" s="220"/>
      <c r="HGD14" s="65"/>
      <c r="HGE14" s="65"/>
      <c r="HGN14" s="65"/>
      <c r="HGS14" s="220"/>
      <c r="HGT14" s="65"/>
      <c r="HGU14" s="65"/>
      <c r="HHD14" s="65"/>
      <c r="HHI14" s="220"/>
      <c r="HHJ14" s="65"/>
      <c r="HHK14" s="65"/>
      <c r="HHT14" s="65"/>
      <c r="HHY14" s="220"/>
      <c r="HHZ14" s="65"/>
      <c r="HIA14" s="65"/>
      <c r="HIJ14" s="65"/>
      <c r="HIO14" s="220"/>
      <c r="HIP14" s="65"/>
      <c r="HIQ14" s="65"/>
      <c r="HIZ14" s="65"/>
      <c r="HJE14" s="220"/>
      <c r="HJF14" s="65"/>
      <c r="HJG14" s="65"/>
      <c r="HJP14" s="65"/>
      <c r="HJU14" s="220"/>
      <c r="HJV14" s="65"/>
      <c r="HJW14" s="65"/>
      <c r="HKF14" s="65"/>
      <c r="HKK14" s="220"/>
      <c r="HKL14" s="65"/>
      <c r="HKM14" s="65"/>
      <c r="HKV14" s="65"/>
      <c r="HLA14" s="220"/>
      <c r="HLB14" s="65"/>
      <c r="HLC14" s="65"/>
      <c r="HLL14" s="65"/>
      <c r="HLQ14" s="220"/>
      <c r="HLR14" s="65"/>
      <c r="HLS14" s="65"/>
      <c r="HMB14" s="65"/>
      <c r="HMG14" s="220"/>
      <c r="HMH14" s="65"/>
      <c r="HMI14" s="65"/>
      <c r="HMR14" s="65"/>
      <c r="HMW14" s="220"/>
      <c r="HMX14" s="65"/>
      <c r="HMY14" s="65"/>
      <c r="HNH14" s="65"/>
      <c r="HNM14" s="220"/>
      <c r="HNN14" s="65"/>
      <c r="HNO14" s="65"/>
      <c r="HNX14" s="65"/>
      <c r="HOC14" s="220"/>
      <c r="HOD14" s="65"/>
      <c r="HOE14" s="65"/>
      <c r="HON14" s="65"/>
      <c r="HOS14" s="220"/>
      <c r="HOT14" s="65"/>
      <c r="HOU14" s="65"/>
      <c r="HPD14" s="65"/>
      <c r="HPI14" s="220"/>
      <c r="HPJ14" s="65"/>
      <c r="HPK14" s="65"/>
      <c r="HPT14" s="65"/>
      <c r="HPY14" s="220"/>
      <c r="HPZ14" s="65"/>
      <c r="HQA14" s="65"/>
      <c r="HQJ14" s="65"/>
      <c r="HQO14" s="220"/>
      <c r="HQP14" s="65"/>
      <c r="HQQ14" s="65"/>
      <c r="HQZ14" s="65"/>
      <c r="HRE14" s="220"/>
      <c r="HRF14" s="65"/>
      <c r="HRG14" s="65"/>
      <c r="HRP14" s="65"/>
      <c r="HRU14" s="220"/>
      <c r="HRV14" s="65"/>
      <c r="HRW14" s="65"/>
      <c r="HSF14" s="65"/>
      <c r="HSK14" s="220"/>
      <c r="HSL14" s="65"/>
      <c r="HSM14" s="65"/>
      <c r="HSV14" s="65"/>
      <c r="HTA14" s="220"/>
      <c r="HTB14" s="65"/>
      <c r="HTC14" s="65"/>
      <c r="HTL14" s="65"/>
      <c r="HTQ14" s="220"/>
      <c r="HTR14" s="65"/>
      <c r="HTS14" s="65"/>
      <c r="HUB14" s="65"/>
      <c r="HUG14" s="220"/>
      <c r="HUH14" s="65"/>
      <c r="HUI14" s="65"/>
      <c r="HUR14" s="65"/>
      <c r="HUW14" s="220"/>
      <c r="HUX14" s="65"/>
      <c r="HUY14" s="65"/>
      <c r="HVH14" s="65"/>
      <c r="HVM14" s="220"/>
      <c r="HVN14" s="65"/>
      <c r="HVO14" s="65"/>
      <c r="HVX14" s="65"/>
      <c r="HWC14" s="220"/>
      <c r="HWD14" s="65"/>
      <c r="HWE14" s="65"/>
      <c r="HWN14" s="65"/>
      <c r="HWS14" s="220"/>
      <c r="HWT14" s="65"/>
      <c r="HWU14" s="65"/>
      <c r="HXD14" s="65"/>
      <c r="HXI14" s="220"/>
      <c r="HXJ14" s="65"/>
      <c r="HXK14" s="65"/>
      <c r="HXT14" s="65"/>
      <c r="HXY14" s="220"/>
      <c r="HXZ14" s="65"/>
      <c r="HYA14" s="65"/>
      <c r="HYJ14" s="65"/>
      <c r="HYO14" s="220"/>
      <c r="HYP14" s="65"/>
      <c r="HYQ14" s="65"/>
      <c r="HYZ14" s="65"/>
      <c r="HZE14" s="220"/>
      <c r="HZF14" s="65"/>
      <c r="HZG14" s="65"/>
      <c r="HZP14" s="65"/>
      <c r="HZU14" s="220"/>
      <c r="HZV14" s="65"/>
      <c r="HZW14" s="65"/>
      <c r="IAF14" s="65"/>
      <c r="IAK14" s="220"/>
      <c r="IAL14" s="65"/>
      <c r="IAM14" s="65"/>
      <c r="IAV14" s="65"/>
      <c r="IBA14" s="220"/>
      <c r="IBB14" s="65"/>
      <c r="IBC14" s="65"/>
      <c r="IBL14" s="65"/>
      <c r="IBQ14" s="220"/>
      <c r="IBR14" s="65"/>
      <c r="IBS14" s="65"/>
      <c r="ICB14" s="65"/>
      <c r="ICG14" s="220"/>
      <c r="ICH14" s="65"/>
      <c r="ICI14" s="65"/>
      <c r="ICR14" s="65"/>
      <c r="ICW14" s="220"/>
      <c r="ICX14" s="65"/>
      <c r="ICY14" s="65"/>
      <c r="IDH14" s="65"/>
      <c r="IDM14" s="220"/>
      <c r="IDN14" s="65"/>
      <c r="IDO14" s="65"/>
      <c r="IDX14" s="65"/>
      <c r="IEC14" s="220"/>
      <c r="IED14" s="65"/>
      <c r="IEE14" s="65"/>
      <c r="IEN14" s="65"/>
      <c r="IES14" s="220"/>
      <c r="IET14" s="65"/>
      <c r="IEU14" s="65"/>
      <c r="IFD14" s="65"/>
      <c r="IFI14" s="220"/>
      <c r="IFJ14" s="65"/>
      <c r="IFK14" s="65"/>
      <c r="IFT14" s="65"/>
      <c r="IFY14" s="220"/>
      <c r="IFZ14" s="65"/>
      <c r="IGA14" s="65"/>
      <c r="IGJ14" s="65"/>
      <c r="IGO14" s="220"/>
      <c r="IGP14" s="65"/>
      <c r="IGQ14" s="65"/>
      <c r="IGZ14" s="65"/>
      <c r="IHE14" s="220"/>
      <c r="IHF14" s="65"/>
      <c r="IHG14" s="65"/>
      <c r="IHP14" s="65"/>
      <c r="IHU14" s="220"/>
      <c r="IHV14" s="65"/>
      <c r="IHW14" s="65"/>
      <c r="IIF14" s="65"/>
      <c r="IIK14" s="220"/>
      <c r="IIL14" s="65"/>
      <c r="IIM14" s="65"/>
      <c r="IIV14" s="65"/>
      <c r="IJA14" s="220"/>
      <c r="IJB14" s="65"/>
      <c r="IJC14" s="65"/>
      <c r="IJL14" s="65"/>
      <c r="IJQ14" s="220"/>
      <c r="IJR14" s="65"/>
      <c r="IJS14" s="65"/>
      <c r="IKB14" s="65"/>
      <c r="IKG14" s="220"/>
      <c r="IKH14" s="65"/>
      <c r="IKI14" s="65"/>
      <c r="IKR14" s="65"/>
      <c r="IKW14" s="220"/>
      <c r="IKX14" s="65"/>
      <c r="IKY14" s="65"/>
      <c r="ILH14" s="65"/>
      <c r="ILM14" s="220"/>
      <c r="ILN14" s="65"/>
      <c r="ILO14" s="65"/>
      <c r="ILX14" s="65"/>
      <c r="IMC14" s="220"/>
      <c r="IMD14" s="65"/>
      <c r="IME14" s="65"/>
      <c r="IMN14" s="65"/>
      <c r="IMS14" s="220"/>
      <c r="IMT14" s="65"/>
      <c r="IMU14" s="65"/>
      <c r="IND14" s="65"/>
      <c r="INI14" s="220"/>
      <c r="INJ14" s="65"/>
      <c r="INK14" s="65"/>
      <c r="INT14" s="65"/>
      <c r="INY14" s="220"/>
      <c r="INZ14" s="65"/>
      <c r="IOA14" s="65"/>
      <c r="IOJ14" s="65"/>
      <c r="IOO14" s="220"/>
      <c r="IOP14" s="65"/>
      <c r="IOQ14" s="65"/>
      <c r="IOZ14" s="65"/>
      <c r="IPE14" s="220"/>
      <c r="IPF14" s="65"/>
      <c r="IPG14" s="65"/>
      <c r="IPP14" s="65"/>
      <c r="IPU14" s="220"/>
      <c r="IPV14" s="65"/>
      <c r="IPW14" s="65"/>
      <c r="IQF14" s="65"/>
      <c r="IQK14" s="220"/>
      <c r="IQL14" s="65"/>
      <c r="IQM14" s="65"/>
      <c r="IQV14" s="65"/>
      <c r="IRA14" s="220"/>
      <c r="IRB14" s="65"/>
      <c r="IRC14" s="65"/>
      <c r="IRL14" s="65"/>
      <c r="IRQ14" s="220"/>
      <c r="IRR14" s="65"/>
      <c r="IRS14" s="65"/>
      <c r="ISB14" s="65"/>
      <c r="ISG14" s="220"/>
      <c r="ISH14" s="65"/>
      <c r="ISI14" s="65"/>
      <c r="ISR14" s="65"/>
      <c r="ISW14" s="220"/>
      <c r="ISX14" s="65"/>
      <c r="ISY14" s="65"/>
      <c r="ITH14" s="65"/>
      <c r="ITM14" s="220"/>
      <c r="ITN14" s="65"/>
      <c r="ITO14" s="65"/>
      <c r="ITX14" s="65"/>
      <c r="IUC14" s="220"/>
      <c r="IUD14" s="65"/>
      <c r="IUE14" s="65"/>
      <c r="IUN14" s="65"/>
      <c r="IUS14" s="220"/>
      <c r="IUT14" s="65"/>
      <c r="IUU14" s="65"/>
      <c r="IVD14" s="65"/>
      <c r="IVI14" s="220"/>
      <c r="IVJ14" s="65"/>
      <c r="IVK14" s="65"/>
      <c r="IVT14" s="65"/>
      <c r="IVY14" s="220"/>
      <c r="IVZ14" s="65"/>
      <c r="IWA14" s="65"/>
      <c r="IWJ14" s="65"/>
      <c r="IWO14" s="220"/>
      <c r="IWP14" s="65"/>
      <c r="IWQ14" s="65"/>
      <c r="IWZ14" s="65"/>
      <c r="IXE14" s="220"/>
      <c r="IXF14" s="65"/>
      <c r="IXG14" s="65"/>
      <c r="IXP14" s="65"/>
      <c r="IXU14" s="220"/>
      <c r="IXV14" s="65"/>
      <c r="IXW14" s="65"/>
      <c r="IYF14" s="65"/>
      <c r="IYK14" s="220"/>
      <c r="IYL14" s="65"/>
      <c r="IYM14" s="65"/>
      <c r="IYV14" s="65"/>
      <c r="IZA14" s="220"/>
      <c r="IZB14" s="65"/>
      <c r="IZC14" s="65"/>
      <c r="IZL14" s="65"/>
      <c r="IZQ14" s="220"/>
      <c r="IZR14" s="65"/>
      <c r="IZS14" s="65"/>
      <c r="JAB14" s="65"/>
      <c r="JAG14" s="220"/>
      <c r="JAH14" s="65"/>
      <c r="JAI14" s="65"/>
      <c r="JAR14" s="65"/>
      <c r="JAW14" s="220"/>
      <c r="JAX14" s="65"/>
      <c r="JAY14" s="65"/>
      <c r="JBH14" s="65"/>
      <c r="JBM14" s="220"/>
      <c r="JBN14" s="65"/>
      <c r="JBO14" s="65"/>
      <c r="JBX14" s="65"/>
      <c r="JCC14" s="220"/>
      <c r="JCD14" s="65"/>
      <c r="JCE14" s="65"/>
      <c r="JCN14" s="65"/>
      <c r="JCS14" s="220"/>
      <c r="JCT14" s="65"/>
      <c r="JCU14" s="65"/>
      <c r="JDD14" s="65"/>
      <c r="JDI14" s="220"/>
      <c r="JDJ14" s="65"/>
      <c r="JDK14" s="65"/>
      <c r="JDT14" s="65"/>
      <c r="JDY14" s="220"/>
      <c r="JDZ14" s="65"/>
      <c r="JEA14" s="65"/>
      <c r="JEJ14" s="65"/>
      <c r="JEO14" s="220"/>
      <c r="JEP14" s="65"/>
      <c r="JEQ14" s="65"/>
      <c r="JEZ14" s="65"/>
      <c r="JFE14" s="220"/>
      <c r="JFF14" s="65"/>
      <c r="JFG14" s="65"/>
      <c r="JFP14" s="65"/>
      <c r="JFU14" s="220"/>
      <c r="JFV14" s="65"/>
      <c r="JFW14" s="65"/>
      <c r="JGF14" s="65"/>
      <c r="JGK14" s="220"/>
      <c r="JGL14" s="65"/>
      <c r="JGM14" s="65"/>
      <c r="JGV14" s="65"/>
      <c r="JHA14" s="220"/>
      <c r="JHB14" s="65"/>
      <c r="JHC14" s="65"/>
      <c r="JHL14" s="65"/>
      <c r="JHQ14" s="220"/>
      <c r="JHR14" s="65"/>
      <c r="JHS14" s="65"/>
      <c r="JIB14" s="65"/>
      <c r="JIG14" s="220"/>
      <c r="JIH14" s="65"/>
      <c r="JII14" s="65"/>
      <c r="JIR14" s="65"/>
      <c r="JIW14" s="220"/>
      <c r="JIX14" s="65"/>
      <c r="JIY14" s="65"/>
      <c r="JJH14" s="65"/>
      <c r="JJM14" s="220"/>
      <c r="JJN14" s="65"/>
      <c r="JJO14" s="65"/>
      <c r="JJX14" s="65"/>
      <c r="JKC14" s="220"/>
      <c r="JKD14" s="65"/>
      <c r="JKE14" s="65"/>
      <c r="JKN14" s="65"/>
      <c r="JKS14" s="220"/>
      <c r="JKT14" s="65"/>
      <c r="JKU14" s="65"/>
      <c r="JLD14" s="65"/>
      <c r="JLI14" s="220"/>
      <c r="JLJ14" s="65"/>
      <c r="JLK14" s="65"/>
      <c r="JLT14" s="65"/>
      <c r="JLY14" s="220"/>
      <c r="JLZ14" s="65"/>
      <c r="JMA14" s="65"/>
      <c r="JMJ14" s="65"/>
      <c r="JMO14" s="220"/>
      <c r="JMP14" s="65"/>
      <c r="JMQ14" s="65"/>
      <c r="JMZ14" s="65"/>
      <c r="JNE14" s="220"/>
      <c r="JNF14" s="65"/>
      <c r="JNG14" s="65"/>
      <c r="JNP14" s="65"/>
      <c r="JNU14" s="220"/>
      <c r="JNV14" s="65"/>
      <c r="JNW14" s="65"/>
      <c r="JOF14" s="65"/>
      <c r="JOK14" s="220"/>
      <c r="JOL14" s="65"/>
      <c r="JOM14" s="65"/>
      <c r="JOV14" s="65"/>
      <c r="JPA14" s="220"/>
      <c r="JPB14" s="65"/>
      <c r="JPC14" s="65"/>
      <c r="JPL14" s="65"/>
      <c r="JPQ14" s="220"/>
      <c r="JPR14" s="65"/>
      <c r="JPS14" s="65"/>
      <c r="JQB14" s="65"/>
      <c r="JQG14" s="220"/>
      <c r="JQH14" s="65"/>
      <c r="JQI14" s="65"/>
      <c r="JQR14" s="65"/>
      <c r="JQW14" s="220"/>
      <c r="JQX14" s="65"/>
      <c r="JQY14" s="65"/>
      <c r="JRH14" s="65"/>
      <c r="JRM14" s="220"/>
      <c r="JRN14" s="65"/>
      <c r="JRO14" s="65"/>
      <c r="JRX14" s="65"/>
      <c r="JSC14" s="220"/>
      <c r="JSD14" s="65"/>
      <c r="JSE14" s="65"/>
      <c r="JSN14" s="65"/>
      <c r="JSS14" s="220"/>
      <c r="JST14" s="65"/>
      <c r="JSU14" s="65"/>
      <c r="JTD14" s="65"/>
      <c r="JTI14" s="220"/>
      <c r="JTJ14" s="65"/>
      <c r="JTK14" s="65"/>
      <c r="JTT14" s="65"/>
      <c r="JTY14" s="220"/>
      <c r="JTZ14" s="65"/>
      <c r="JUA14" s="65"/>
      <c r="JUJ14" s="65"/>
      <c r="JUO14" s="220"/>
      <c r="JUP14" s="65"/>
      <c r="JUQ14" s="65"/>
      <c r="JUZ14" s="65"/>
      <c r="JVE14" s="220"/>
      <c r="JVF14" s="65"/>
      <c r="JVG14" s="65"/>
      <c r="JVP14" s="65"/>
      <c r="JVU14" s="220"/>
      <c r="JVV14" s="65"/>
      <c r="JVW14" s="65"/>
      <c r="JWF14" s="65"/>
      <c r="JWK14" s="220"/>
      <c r="JWL14" s="65"/>
      <c r="JWM14" s="65"/>
      <c r="JWV14" s="65"/>
      <c r="JXA14" s="220"/>
      <c r="JXB14" s="65"/>
      <c r="JXC14" s="65"/>
      <c r="JXL14" s="65"/>
      <c r="JXQ14" s="220"/>
      <c r="JXR14" s="65"/>
      <c r="JXS14" s="65"/>
      <c r="JYB14" s="65"/>
      <c r="JYG14" s="220"/>
      <c r="JYH14" s="65"/>
      <c r="JYI14" s="65"/>
      <c r="JYR14" s="65"/>
      <c r="JYW14" s="220"/>
      <c r="JYX14" s="65"/>
      <c r="JYY14" s="65"/>
      <c r="JZH14" s="65"/>
      <c r="JZM14" s="220"/>
      <c r="JZN14" s="65"/>
      <c r="JZO14" s="65"/>
      <c r="JZX14" s="65"/>
      <c r="KAC14" s="220"/>
      <c r="KAD14" s="65"/>
      <c r="KAE14" s="65"/>
      <c r="KAN14" s="65"/>
      <c r="KAS14" s="220"/>
      <c r="KAT14" s="65"/>
      <c r="KAU14" s="65"/>
      <c r="KBD14" s="65"/>
      <c r="KBI14" s="220"/>
      <c r="KBJ14" s="65"/>
      <c r="KBK14" s="65"/>
      <c r="KBT14" s="65"/>
      <c r="KBY14" s="220"/>
      <c r="KBZ14" s="65"/>
      <c r="KCA14" s="65"/>
      <c r="KCJ14" s="65"/>
      <c r="KCO14" s="220"/>
      <c r="KCP14" s="65"/>
      <c r="KCQ14" s="65"/>
      <c r="KCZ14" s="65"/>
      <c r="KDE14" s="220"/>
      <c r="KDF14" s="65"/>
      <c r="KDG14" s="65"/>
      <c r="KDP14" s="65"/>
      <c r="KDU14" s="220"/>
      <c r="KDV14" s="65"/>
      <c r="KDW14" s="65"/>
      <c r="KEF14" s="65"/>
      <c r="KEK14" s="220"/>
      <c r="KEL14" s="65"/>
      <c r="KEM14" s="65"/>
      <c r="KEV14" s="65"/>
      <c r="KFA14" s="220"/>
      <c r="KFB14" s="65"/>
      <c r="KFC14" s="65"/>
      <c r="KFL14" s="65"/>
      <c r="KFQ14" s="220"/>
      <c r="KFR14" s="65"/>
      <c r="KFS14" s="65"/>
      <c r="KGB14" s="65"/>
      <c r="KGG14" s="220"/>
      <c r="KGH14" s="65"/>
      <c r="KGI14" s="65"/>
      <c r="KGR14" s="65"/>
      <c r="KGW14" s="220"/>
      <c r="KGX14" s="65"/>
      <c r="KGY14" s="65"/>
      <c r="KHH14" s="65"/>
      <c r="KHM14" s="220"/>
      <c r="KHN14" s="65"/>
      <c r="KHO14" s="65"/>
      <c r="KHX14" s="65"/>
      <c r="KIC14" s="220"/>
      <c r="KID14" s="65"/>
      <c r="KIE14" s="65"/>
      <c r="KIN14" s="65"/>
      <c r="KIS14" s="220"/>
      <c r="KIT14" s="65"/>
      <c r="KIU14" s="65"/>
      <c r="KJD14" s="65"/>
      <c r="KJI14" s="220"/>
      <c r="KJJ14" s="65"/>
      <c r="KJK14" s="65"/>
      <c r="KJT14" s="65"/>
      <c r="KJY14" s="220"/>
      <c r="KJZ14" s="65"/>
      <c r="KKA14" s="65"/>
      <c r="KKJ14" s="65"/>
      <c r="KKO14" s="220"/>
      <c r="KKP14" s="65"/>
      <c r="KKQ14" s="65"/>
      <c r="KKZ14" s="65"/>
      <c r="KLE14" s="220"/>
      <c r="KLF14" s="65"/>
      <c r="KLG14" s="65"/>
      <c r="KLP14" s="65"/>
      <c r="KLU14" s="220"/>
      <c r="KLV14" s="65"/>
      <c r="KLW14" s="65"/>
      <c r="KMF14" s="65"/>
      <c r="KMK14" s="220"/>
      <c r="KML14" s="65"/>
      <c r="KMM14" s="65"/>
      <c r="KMV14" s="65"/>
      <c r="KNA14" s="220"/>
      <c r="KNB14" s="65"/>
      <c r="KNC14" s="65"/>
      <c r="KNL14" s="65"/>
      <c r="KNQ14" s="220"/>
      <c r="KNR14" s="65"/>
      <c r="KNS14" s="65"/>
      <c r="KOB14" s="65"/>
      <c r="KOG14" s="220"/>
      <c r="KOH14" s="65"/>
      <c r="KOI14" s="65"/>
      <c r="KOR14" s="65"/>
      <c r="KOW14" s="220"/>
      <c r="KOX14" s="65"/>
      <c r="KOY14" s="65"/>
      <c r="KPH14" s="65"/>
      <c r="KPM14" s="220"/>
      <c r="KPN14" s="65"/>
      <c r="KPO14" s="65"/>
      <c r="KPX14" s="65"/>
      <c r="KQC14" s="220"/>
      <c r="KQD14" s="65"/>
      <c r="KQE14" s="65"/>
      <c r="KQN14" s="65"/>
      <c r="KQS14" s="220"/>
      <c r="KQT14" s="65"/>
      <c r="KQU14" s="65"/>
      <c r="KRD14" s="65"/>
      <c r="KRI14" s="220"/>
      <c r="KRJ14" s="65"/>
      <c r="KRK14" s="65"/>
      <c r="KRT14" s="65"/>
      <c r="KRY14" s="220"/>
      <c r="KRZ14" s="65"/>
      <c r="KSA14" s="65"/>
      <c r="KSJ14" s="65"/>
      <c r="KSO14" s="220"/>
      <c r="KSP14" s="65"/>
      <c r="KSQ14" s="65"/>
      <c r="KSZ14" s="65"/>
      <c r="KTE14" s="220"/>
      <c r="KTF14" s="65"/>
      <c r="KTG14" s="65"/>
      <c r="KTP14" s="65"/>
      <c r="KTU14" s="220"/>
      <c r="KTV14" s="65"/>
      <c r="KTW14" s="65"/>
      <c r="KUF14" s="65"/>
      <c r="KUK14" s="220"/>
      <c r="KUL14" s="65"/>
      <c r="KUM14" s="65"/>
      <c r="KUV14" s="65"/>
      <c r="KVA14" s="220"/>
      <c r="KVB14" s="65"/>
      <c r="KVC14" s="65"/>
      <c r="KVL14" s="65"/>
      <c r="KVQ14" s="220"/>
      <c r="KVR14" s="65"/>
      <c r="KVS14" s="65"/>
      <c r="KWB14" s="65"/>
      <c r="KWG14" s="220"/>
      <c r="KWH14" s="65"/>
      <c r="KWI14" s="65"/>
      <c r="KWR14" s="65"/>
      <c r="KWW14" s="220"/>
      <c r="KWX14" s="65"/>
      <c r="KWY14" s="65"/>
      <c r="KXH14" s="65"/>
      <c r="KXM14" s="220"/>
      <c r="KXN14" s="65"/>
      <c r="KXO14" s="65"/>
      <c r="KXX14" s="65"/>
      <c r="KYC14" s="220"/>
      <c r="KYD14" s="65"/>
      <c r="KYE14" s="65"/>
      <c r="KYN14" s="65"/>
      <c r="KYS14" s="220"/>
      <c r="KYT14" s="65"/>
      <c r="KYU14" s="65"/>
      <c r="KZD14" s="65"/>
      <c r="KZI14" s="220"/>
      <c r="KZJ14" s="65"/>
      <c r="KZK14" s="65"/>
      <c r="KZT14" s="65"/>
      <c r="KZY14" s="220"/>
      <c r="KZZ14" s="65"/>
      <c r="LAA14" s="65"/>
      <c r="LAJ14" s="65"/>
      <c r="LAO14" s="220"/>
      <c r="LAP14" s="65"/>
      <c r="LAQ14" s="65"/>
      <c r="LAZ14" s="65"/>
      <c r="LBE14" s="220"/>
      <c r="LBF14" s="65"/>
      <c r="LBG14" s="65"/>
      <c r="LBP14" s="65"/>
      <c r="LBU14" s="220"/>
      <c r="LBV14" s="65"/>
      <c r="LBW14" s="65"/>
      <c r="LCF14" s="65"/>
      <c r="LCK14" s="220"/>
      <c r="LCL14" s="65"/>
      <c r="LCM14" s="65"/>
      <c r="LCV14" s="65"/>
      <c r="LDA14" s="220"/>
      <c r="LDB14" s="65"/>
      <c r="LDC14" s="65"/>
      <c r="LDL14" s="65"/>
      <c r="LDQ14" s="220"/>
      <c r="LDR14" s="65"/>
      <c r="LDS14" s="65"/>
      <c r="LEB14" s="65"/>
      <c r="LEG14" s="220"/>
      <c r="LEH14" s="65"/>
      <c r="LEI14" s="65"/>
      <c r="LER14" s="65"/>
      <c r="LEW14" s="220"/>
      <c r="LEX14" s="65"/>
      <c r="LEY14" s="65"/>
      <c r="LFH14" s="65"/>
      <c r="LFM14" s="220"/>
      <c r="LFN14" s="65"/>
      <c r="LFO14" s="65"/>
      <c r="LFX14" s="65"/>
      <c r="LGC14" s="220"/>
      <c r="LGD14" s="65"/>
      <c r="LGE14" s="65"/>
      <c r="LGN14" s="65"/>
      <c r="LGS14" s="220"/>
      <c r="LGT14" s="65"/>
      <c r="LGU14" s="65"/>
      <c r="LHD14" s="65"/>
      <c r="LHI14" s="220"/>
      <c r="LHJ14" s="65"/>
      <c r="LHK14" s="65"/>
      <c r="LHT14" s="65"/>
      <c r="LHY14" s="220"/>
      <c r="LHZ14" s="65"/>
      <c r="LIA14" s="65"/>
      <c r="LIJ14" s="65"/>
      <c r="LIO14" s="220"/>
      <c r="LIP14" s="65"/>
      <c r="LIQ14" s="65"/>
      <c r="LIZ14" s="65"/>
      <c r="LJE14" s="220"/>
      <c r="LJF14" s="65"/>
      <c r="LJG14" s="65"/>
      <c r="LJP14" s="65"/>
      <c r="LJU14" s="220"/>
      <c r="LJV14" s="65"/>
      <c r="LJW14" s="65"/>
      <c r="LKF14" s="65"/>
      <c r="LKK14" s="220"/>
      <c r="LKL14" s="65"/>
      <c r="LKM14" s="65"/>
      <c r="LKV14" s="65"/>
      <c r="LLA14" s="220"/>
      <c r="LLB14" s="65"/>
      <c r="LLC14" s="65"/>
      <c r="LLL14" s="65"/>
      <c r="LLQ14" s="220"/>
      <c r="LLR14" s="65"/>
      <c r="LLS14" s="65"/>
      <c r="LMB14" s="65"/>
      <c r="LMG14" s="220"/>
      <c r="LMH14" s="65"/>
      <c r="LMI14" s="65"/>
      <c r="LMR14" s="65"/>
      <c r="LMW14" s="220"/>
      <c r="LMX14" s="65"/>
      <c r="LMY14" s="65"/>
      <c r="LNH14" s="65"/>
      <c r="LNM14" s="220"/>
      <c r="LNN14" s="65"/>
      <c r="LNO14" s="65"/>
      <c r="LNX14" s="65"/>
      <c r="LOC14" s="220"/>
      <c r="LOD14" s="65"/>
      <c r="LOE14" s="65"/>
      <c r="LON14" s="65"/>
      <c r="LOS14" s="220"/>
      <c r="LOT14" s="65"/>
      <c r="LOU14" s="65"/>
      <c r="LPD14" s="65"/>
      <c r="LPI14" s="220"/>
      <c r="LPJ14" s="65"/>
      <c r="LPK14" s="65"/>
      <c r="LPT14" s="65"/>
      <c r="LPY14" s="220"/>
      <c r="LPZ14" s="65"/>
      <c r="LQA14" s="65"/>
      <c r="LQJ14" s="65"/>
      <c r="LQO14" s="220"/>
      <c r="LQP14" s="65"/>
      <c r="LQQ14" s="65"/>
      <c r="LQZ14" s="65"/>
      <c r="LRE14" s="220"/>
      <c r="LRF14" s="65"/>
      <c r="LRG14" s="65"/>
      <c r="LRP14" s="65"/>
      <c r="LRU14" s="220"/>
      <c r="LRV14" s="65"/>
      <c r="LRW14" s="65"/>
      <c r="LSF14" s="65"/>
      <c r="LSK14" s="220"/>
      <c r="LSL14" s="65"/>
      <c r="LSM14" s="65"/>
      <c r="LSV14" s="65"/>
      <c r="LTA14" s="220"/>
      <c r="LTB14" s="65"/>
      <c r="LTC14" s="65"/>
      <c r="LTL14" s="65"/>
      <c r="LTQ14" s="220"/>
      <c r="LTR14" s="65"/>
      <c r="LTS14" s="65"/>
      <c r="LUB14" s="65"/>
      <c r="LUG14" s="220"/>
      <c r="LUH14" s="65"/>
      <c r="LUI14" s="65"/>
      <c r="LUR14" s="65"/>
      <c r="LUW14" s="220"/>
      <c r="LUX14" s="65"/>
      <c r="LUY14" s="65"/>
      <c r="LVH14" s="65"/>
      <c r="LVM14" s="220"/>
      <c r="LVN14" s="65"/>
      <c r="LVO14" s="65"/>
      <c r="LVX14" s="65"/>
      <c r="LWC14" s="220"/>
      <c r="LWD14" s="65"/>
      <c r="LWE14" s="65"/>
      <c r="LWN14" s="65"/>
      <c r="LWS14" s="220"/>
      <c r="LWT14" s="65"/>
      <c r="LWU14" s="65"/>
      <c r="LXD14" s="65"/>
      <c r="LXI14" s="220"/>
      <c r="LXJ14" s="65"/>
      <c r="LXK14" s="65"/>
      <c r="LXT14" s="65"/>
      <c r="LXY14" s="220"/>
      <c r="LXZ14" s="65"/>
      <c r="LYA14" s="65"/>
      <c r="LYJ14" s="65"/>
      <c r="LYO14" s="220"/>
      <c r="LYP14" s="65"/>
      <c r="LYQ14" s="65"/>
      <c r="LYZ14" s="65"/>
      <c r="LZE14" s="220"/>
      <c r="LZF14" s="65"/>
      <c r="LZG14" s="65"/>
      <c r="LZP14" s="65"/>
      <c r="LZU14" s="220"/>
      <c r="LZV14" s="65"/>
      <c r="LZW14" s="65"/>
      <c r="MAF14" s="65"/>
      <c r="MAK14" s="220"/>
      <c r="MAL14" s="65"/>
      <c r="MAM14" s="65"/>
      <c r="MAV14" s="65"/>
      <c r="MBA14" s="220"/>
      <c r="MBB14" s="65"/>
      <c r="MBC14" s="65"/>
      <c r="MBL14" s="65"/>
      <c r="MBQ14" s="220"/>
      <c r="MBR14" s="65"/>
      <c r="MBS14" s="65"/>
      <c r="MCB14" s="65"/>
      <c r="MCG14" s="220"/>
      <c r="MCH14" s="65"/>
      <c r="MCI14" s="65"/>
      <c r="MCR14" s="65"/>
      <c r="MCW14" s="220"/>
      <c r="MCX14" s="65"/>
      <c r="MCY14" s="65"/>
      <c r="MDH14" s="65"/>
      <c r="MDM14" s="220"/>
      <c r="MDN14" s="65"/>
      <c r="MDO14" s="65"/>
      <c r="MDX14" s="65"/>
      <c r="MEC14" s="220"/>
      <c r="MED14" s="65"/>
      <c r="MEE14" s="65"/>
      <c r="MEN14" s="65"/>
      <c r="MES14" s="220"/>
      <c r="MET14" s="65"/>
      <c r="MEU14" s="65"/>
      <c r="MFD14" s="65"/>
      <c r="MFI14" s="220"/>
      <c r="MFJ14" s="65"/>
      <c r="MFK14" s="65"/>
      <c r="MFT14" s="65"/>
      <c r="MFY14" s="220"/>
      <c r="MFZ14" s="65"/>
      <c r="MGA14" s="65"/>
      <c r="MGJ14" s="65"/>
      <c r="MGO14" s="220"/>
      <c r="MGP14" s="65"/>
      <c r="MGQ14" s="65"/>
      <c r="MGZ14" s="65"/>
      <c r="MHE14" s="220"/>
      <c r="MHF14" s="65"/>
      <c r="MHG14" s="65"/>
      <c r="MHP14" s="65"/>
      <c r="MHU14" s="220"/>
      <c r="MHV14" s="65"/>
      <c r="MHW14" s="65"/>
      <c r="MIF14" s="65"/>
      <c r="MIK14" s="220"/>
      <c r="MIL14" s="65"/>
      <c r="MIM14" s="65"/>
      <c r="MIV14" s="65"/>
      <c r="MJA14" s="220"/>
      <c r="MJB14" s="65"/>
      <c r="MJC14" s="65"/>
      <c r="MJL14" s="65"/>
      <c r="MJQ14" s="220"/>
      <c r="MJR14" s="65"/>
      <c r="MJS14" s="65"/>
      <c r="MKB14" s="65"/>
      <c r="MKG14" s="220"/>
      <c r="MKH14" s="65"/>
      <c r="MKI14" s="65"/>
      <c r="MKR14" s="65"/>
      <c r="MKW14" s="220"/>
      <c r="MKX14" s="65"/>
      <c r="MKY14" s="65"/>
      <c r="MLH14" s="65"/>
      <c r="MLM14" s="220"/>
      <c r="MLN14" s="65"/>
      <c r="MLO14" s="65"/>
      <c r="MLX14" s="65"/>
      <c r="MMC14" s="220"/>
      <c r="MMD14" s="65"/>
      <c r="MME14" s="65"/>
      <c r="MMN14" s="65"/>
      <c r="MMS14" s="220"/>
      <c r="MMT14" s="65"/>
      <c r="MMU14" s="65"/>
      <c r="MND14" s="65"/>
      <c r="MNI14" s="220"/>
      <c r="MNJ14" s="65"/>
      <c r="MNK14" s="65"/>
      <c r="MNT14" s="65"/>
      <c r="MNY14" s="220"/>
      <c r="MNZ14" s="65"/>
      <c r="MOA14" s="65"/>
      <c r="MOJ14" s="65"/>
      <c r="MOO14" s="220"/>
      <c r="MOP14" s="65"/>
      <c r="MOQ14" s="65"/>
      <c r="MOZ14" s="65"/>
      <c r="MPE14" s="220"/>
      <c r="MPF14" s="65"/>
      <c r="MPG14" s="65"/>
      <c r="MPP14" s="65"/>
      <c r="MPU14" s="220"/>
      <c r="MPV14" s="65"/>
      <c r="MPW14" s="65"/>
      <c r="MQF14" s="65"/>
      <c r="MQK14" s="220"/>
      <c r="MQL14" s="65"/>
      <c r="MQM14" s="65"/>
      <c r="MQV14" s="65"/>
      <c r="MRA14" s="220"/>
      <c r="MRB14" s="65"/>
      <c r="MRC14" s="65"/>
      <c r="MRL14" s="65"/>
      <c r="MRQ14" s="220"/>
      <c r="MRR14" s="65"/>
      <c r="MRS14" s="65"/>
      <c r="MSB14" s="65"/>
      <c r="MSG14" s="220"/>
      <c r="MSH14" s="65"/>
      <c r="MSI14" s="65"/>
      <c r="MSR14" s="65"/>
      <c r="MSW14" s="220"/>
      <c r="MSX14" s="65"/>
      <c r="MSY14" s="65"/>
      <c r="MTH14" s="65"/>
      <c r="MTM14" s="220"/>
      <c r="MTN14" s="65"/>
      <c r="MTO14" s="65"/>
      <c r="MTX14" s="65"/>
      <c r="MUC14" s="220"/>
      <c r="MUD14" s="65"/>
      <c r="MUE14" s="65"/>
      <c r="MUN14" s="65"/>
      <c r="MUS14" s="220"/>
      <c r="MUT14" s="65"/>
      <c r="MUU14" s="65"/>
      <c r="MVD14" s="65"/>
      <c r="MVI14" s="220"/>
      <c r="MVJ14" s="65"/>
      <c r="MVK14" s="65"/>
      <c r="MVT14" s="65"/>
      <c r="MVY14" s="220"/>
      <c r="MVZ14" s="65"/>
      <c r="MWA14" s="65"/>
      <c r="MWJ14" s="65"/>
      <c r="MWO14" s="220"/>
      <c r="MWP14" s="65"/>
      <c r="MWQ14" s="65"/>
      <c r="MWZ14" s="65"/>
      <c r="MXE14" s="220"/>
      <c r="MXF14" s="65"/>
      <c r="MXG14" s="65"/>
      <c r="MXP14" s="65"/>
      <c r="MXU14" s="220"/>
      <c r="MXV14" s="65"/>
      <c r="MXW14" s="65"/>
      <c r="MYF14" s="65"/>
      <c r="MYK14" s="220"/>
      <c r="MYL14" s="65"/>
      <c r="MYM14" s="65"/>
      <c r="MYV14" s="65"/>
      <c r="MZA14" s="220"/>
      <c r="MZB14" s="65"/>
      <c r="MZC14" s="65"/>
      <c r="MZL14" s="65"/>
      <c r="MZQ14" s="220"/>
      <c r="MZR14" s="65"/>
      <c r="MZS14" s="65"/>
      <c r="NAB14" s="65"/>
      <c r="NAG14" s="220"/>
      <c r="NAH14" s="65"/>
      <c r="NAI14" s="65"/>
      <c r="NAR14" s="65"/>
      <c r="NAW14" s="220"/>
      <c r="NAX14" s="65"/>
      <c r="NAY14" s="65"/>
      <c r="NBH14" s="65"/>
      <c r="NBM14" s="220"/>
      <c r="NBN14" s="65"/>
      <c r="NBO14" s="65"/>
      <c r="NBX14" s="65"/>
      <c r="NCC14" s="220"/>
      <c r="NCD14" s="65"/>
      <c r="NCE14" s="65"/>
      <c r="NCN14" s="65"/>
      <c r="NCS14" s="220"/>
      <c r="NCT14" s="65"/>
      <c r="NCU14" s="65"/>
      <c r="NDD14" s="65"/>
      <c r="NDI14" s="220"/>
      <c r="NDJ14" s="65"/>
      <c r="NDK14" s="65"/>
      <c r="NDT14" s="65"/>
      <c r="NDY14" s="220"/>
      <c r="NDZ14" s="65"/>
      <c r="NEA14" s="65"/>
      <c r="NEJ14" s="65"/>
      <c r="NEO14" s="220"/>
      <c r="NEP14" s="65"/>
      <c r="NEQ14" s="65"/>
      <c r="NEZ14" s="65"/>
      <c r="NFE14" s="220"/>
      <c r="NFF14" s="65"/>
      <c r="NFG14" s="65"/>
      <c r="NFP14" s="65"/>
      <c r="NFU14" s="220"/>
      <c r="NFV14" s="65"/>
      <c r="NFW14" s="65"/>
      <c r="NGF14" s="65"/>
      <c r="NGK14" s="220"/>
      <c r="NGL14" s="65"/>
      <c r="NGM14" s="65"/>
      <c r="NGV14" s="65"/>
      <c r="NHA14" s="220"/>
      <c r="NHB14" s="65"/>
      <c r="NHC14" s="65"/>
      <c r="NHL14" s="65"/>
      <c r="NHQ14" s="220"/>
      <c r="NHR14" s="65"/>
      <c r="NHS14" s="65"/>
      <c r="NIB14" s="65"/>
      <c r="NIG14" s="220"/>
      <c r="NIH14" s="65"/>
      <c r="NII14" s="65"/>
      <c r="NIR14" s="65"/>
      <c r="NIW14" s="220"/>
      <c r="NIX14" s="65"/>
      <c r="NIY14" s="65"/>
      <c r="NJH14" s="65"/>
      <c r="NJM14" s="220"/>
      <c r="NJN14" s="65"/>
      <c r="NJO14" s="65"/>
      <c r="NJX14" s="65"/>
      <c r="NKC14" s="220"/>
      <c r="NKD14" s="65"/>
      <c r="NKE14" s="65"/>
      <c r="NKN14" s="65"/>
      <c r="NKS14" s="220"/>
      <c r="NKT14" s="65"/>
      <c r="NKU14" s="65"/>
      <c r="NLD14" s="65"/>
      <c r="NLI14" s="220"/>
      <c r="NLJ14" s="65"/>
      <c r="NLK14" s="65"/>
      <c r="NLT14" s="65"/>
      <c r="NLY14" s="220"/>
      <c r="NLZ14" s="65"/>
      <c r="NMA14" s="65"/>
      <c r="NMJ14" s="65"/>
      <c r="NMO14" s="220"/>
      <c r="NMP14" s="65"/>
      <c r="NMQ14" s="65"/>
      <c r="NMZ14" s="65"/>
      <c r="NNE14" s="220"/>
      <c r="NNF14" s="65"/>
      <c r="NNG14" s="65"/>
      <c r="NNP14" s="65"/>
      <c r="NNU14" s="220"/>
      <c r="NNV14" s="65"/>
      <c r="NNW14" s="65"/>
      <c r="NOF14" s="65"/>
      <c r="NOK14" s="220"/>
      <c r="NOL14" s="65"/>
      <c r="NOM14" s="65"/>
      <c r="NOV14" s="65"/>
      <c r="NPA14" s="220"/>
      <c r="NPB14" s="65"/>
      <c r="NPC14" s="65"/>
      <c r="NPL14" s="65"/>
      <c r="NPQ14" s="220"/>
      <c r="NPR14" s="65"/>
      <c r="NPS14" s="65"/>
      <c r="NQB14" s="65"/>
      <c r="NQG14" s="220"/>
      <c r="NQH14" s="65"/>
      <c r="NQI14" s="65"/>
      <c r="NQR14" s="65"/>
      <c r="NQW14" s="220"/>
      <c r="NQX14" s="65"/>
      <c r="NQY14" s="65"/>
      <c r="NRH14" s="65"/>
      <c r="NRM14" s="220"/>
      <c r="NRN14" s="65"/>
      <c r="NRO14" s="65"/>
      <c r="NRX14" s="65"/>
      <c r="NSC14" s="220"/>
      <c r="NSD14" s="65"/>
      <c r="NSE14" s="65"/>
      <c r="NSN14" s="65"/>
      <c r="NSS14" s="220"/>
      <c r="NST14" s="65"/>
      <c r="NSU14" s="65"/>
      <c r="NTD14" s="65"/>
      <c r="NTI14" s="220"/>
      <c r="NTJ14" s="65"/>
      <c r="NTK14" s="65"/>
      <c r="NTT14" s="65"/>
      <c r="NTY14" s="220"/>
      <c r="NTZ14" s="65"/>
      <c r="NUA14" s="65"/>
      <c r="NUJ14" s="65"/>
      <c r="NUO14" s="220"/>
      <c r="NUP14" s="65"/>
      <c r="NUQ14" s="65"/>
      <c r="NUZ14" s="65"/>
      <c r="NVE14" s="220"/>
      <c r="NVF14" s="65"/>
      <c r="NVG14" s="65"/>
      <c r="NVP14" s="65"/>
      <c r="NVU14" s="220"/>
      <c r="NVV14" s="65"/>
      <c r="NVW14" s="65"/>
      <c r="NWF14" s="65"/>
      <c r="NWK14" s="220"/>
      <c r="NWL14" s="65"/>
      <c r="NWM14" s="65"/>
      <c r="NWV14" s="65"/>
      <c r="NXA14" s="220"/>
      <c r="NXB14" s="65"/>
      <c r="NXC14" s="65"/>
      <c r="NXL14" s="65"/>
      <c r="NXQ14" s="220"/>
      <c r="NXR14" s="65"/>
      <c r="NXS14" s="65"/>
      <c r="NYB14" s="65"/>
      <c r="NYG14" s="220"/>
      <c r="NYH14" s="65"/>
      <c r="NYI14" s="65"/>
      <c r="NYR14" s="65"/>
      <c r="NYW14" s="220"/>
      <c r="NYX14" s="65"/>
      <c r="NYY14" s="65"/>
      <c r="NZH14" s="65"/>
      <c r="NZM14" s="220"/>
      <c r="NZN14" s="65"/>
      <c r="NZO14" s="65"/>
      <c r="NZX14" s="65"/>
      <c r="OAC14" s="220"/>
      <c r="OAD14" s="65"/>
      <c r="OAE14" s="65"/>
      <c r="OAN14" s="65"/>
      <c r="OAS14" s="220"/>
      <c r="OAT14" s="65"/>
      <c r="OAU14" s="65"/>
      <c r="OBD14" s="65"/>
      <c r="OBI14" s="220"/>
      <c r="OBJ14" s="65"/>
      <c r="OBK14" s="65"/>
      <c r="OBT14" s="65"/>
      <c r="OBY14" s="220"/>
      <c r="OBZ14" s="65"/>
      <c r="OCA14" s="65"/>
      <c r="OCJ14" s="65"/>
      <c r="OCO14" s="220"/>
      <c r="OCP14" s="65"/>
      <c r="OCQ14" s="65"/>
      <c r="OCZ14" s="65"/>
      <c r="ODE14" s="220"/>
      <c r="ODF14" s="65"/>
      <c r="ODG14" s="65"/>
      <c r="ODP14" s="65"/>
      <c r="ODU14" s="220"/>
      <c r="ODV14" s="65"/>
      <c r="ODW14" s="65"/>
      <c r="OEF14" s="65"/>
      <c r="OEK14" s="220"/>
      <c r="OEL14" s="65"/>
      <c r="OEM14" s="65"/>
      <c r="OEV14" s="65"/>
      <c r="OFA14" s="220"/>
      <c r="OFB14" s="65"/>
      <c r="OFC14" s="65"/>
      <c r="OFL14" s="65"/>
      <c r="OFQ14" s="220"/>
      <c r="OFR14" s="65"/>
      <c r="OFS14" s="65"/>
      <c r="OGB14" s="65"/>
      <c r="OGG14" s="220"/>
      <c r="OGH14" s="65"/>
      <c r="OGI14" s="65"/>
      <c r="OGR14" s="65"/>
      <c r="OGW14" s="220"/>
      <c r="OGX14" s="65"/>
      <c r="OGY14" s="65"/>
      <c r="OHH14" s="65"/>
      <c r="OHM14" s="220"/>
      <c r="OHN14" s="65"/>
      <c r="OHO14" s="65"/>
      <c r="OHX14" s="65"/>
      <c r="OIC14" s="220"/>
      <c r="OID14" s="65"/>
      <c r="OIE14" s="65"/>
      <c r="OIN14" s="65"/>
      <c r="OIS14" s="220"/>
      <c r="OIT14" s="65"/>
      <c r="OIU14" s="65"/>
      <c r="OJD14" s="65"/>
      <c r="OJI14" s="220"/>
      <c r="OJJ14" s="65"/>
      <c r="OJK14" s="65"/>
      <c r="OJT14" s="65"/>
      <c r="OJY14" s="220"/>
      <c r="OJZ14" s="65"/>
      <c r="OKA14" s="65"/>
      <c r="OKJ14" s="65"/>
      <c r="OKO14" s="220"/>
      <c r="OKP14" s="65"/>
      <c r="OKQ14" s="65"/>
      <c r="OKZ14" s="65"/>
      <c r="OLE14" s="220"/>
      <c r="OLF14" s="65"/>
      <c r="OLG14" s="65"/>
      <c r="OLP14" s="65"/>
      <c r="OLU14" s="220"/>
      <c r="OLV14" s="65"/>
      <c r="OLW14" s="65"/>
      <c r="OMF14" s="65"/>
      <c r="OMK14" s="220"/>
      <c r="OML14" s="65"/>
      <c r="OMM14" s="65"/>
      <c r="OMV14" s="65"/>
      <c r="ONA14" s="220"/>
      <c r="ONB14" s="65"/>
      <c r="ONC14" s="65"/>
      <c r="ONL14" s="65"/>
      <c r="ONQ14" s="220"/>
      <c r="ONR14" s="65"/>
      <c r="ONS14" s="65"/>
      <c r="OOB14" s="65"/>
      <c r="OOG14" s="220"/>
      <c r="OOH14" s="65"/>
      <c r="OOI14" s="65"/>
      <c r="OOR14" s="65"/>
      <c r="OOW14" s="220"/>
      <c r="OOX14" s="65"/>
      <c r="OOY14" s="65"/>
      <c r="OPH14" s="65"/>
      <c r="OPM14" s="220"/>
      <c r="OPN14" s="65"/>
      <c r="OPO14" s="65"/>
      <c r="OPX14" s="65"/>
      <c r="OQC14" s="220"/>
      <c r="OQD14" s="65"/>
      <c r="OQE14" s="65"/>
      <c r="OQN14" s="65"/>
      <c r="OQS14" s="220"/>
      <c r="OQT14" s="65"/>
      <c r="OQU14" s="65"/>
      <c r="ORD14" s="65"/>
      <c r="ORI14" s="220"/>
      <c r="ORJ14" s="65"/>
      <c r="ORK14" s="65"/>
      <c r="ORT14" s="65"/>
      <c r="ORY14" s="220"/>
      <c r="ORZ14" s="65"/>
      <c r="OSA14" s="65"/>
      <c r="OSJ14" s="65"/>
      <c r="OSO14" s="220"/>
      <c r="OSP14" s="65"/>
      <c r="OSQ14" s="65"/>
      <c r="OSZ14" s="65"/>
      <c r="OTE14" s="220"/>
      <c r="OTF14" s="65"/>
      <c r="OTG14" s="65"/>
      <c r="OTP14" s="65"/>
      <c r="OTU14" s="220"/>
      <c r="OTV14" s="65"/>
      <c r="OTW14" s="65"/>
      <c r="OUF14" s="65"/>
      <c r="OUK14" s="220"/>
      <c r="OUL14" s="65"/>
      <c r="OUM14" s="65"/>
      <c r="OUV14" s="65"/>
      <c r="OVA14" s="220"/>
      <c r="OVB14" s="65"/>
      <c r="OVC14" s="65"/>
      <c r="OVL14" s="65"/>
      <c r="OVQ14" s="220"/>
      <c r="OVR14" s="65"/>
      <c r="OVS14" s="65"/>
      <c r="OWB14" s="65"/>
      <c r="OWG14" s="220"/>
      <c r="OWH14" s="65"/>
      <c r="OWI14" s="65"/>
      <c r="OWR14" s="65"/>
      <c r="OWW14" s="220"/>
      <c r="OWX14" s="65"/>
      <c r="OWY14" s="65"/>
      <c r="OXH14" s="65"/>
      <c r="OXM14" s="220"/>
      <c r="OXN14" s="65"/>
      <c r="OXO14" s="65"/>
      <c r="OXX14" s="65"/>
      <c r="OYC14" s="220"/>
      <c r="OYD14" s="65"/>
      <c r="OYE14" s="65"/>
      <c r="OYN14" s="65"/>
      <c r="OYS14" s="220"/>
      <c r="OYT14" s="65"/>
      <c r="OYU14" s="65"/>
      <c r="OZD14" s="65"/>
      <c r="OZI14" s="220"/>
      <c r="OZJ14" s="65"/>
      <c r="OZK14" s="65"/>
      <c r="OZT14" s="65"/>
      <c r="OZY14" s="220"/>
      <c r="OZZ14" s="65"/>
      <c r="PAA14" s="65"/>
      <c r="PAJ14" s="65"/>
      <c r="PAO14" s="220"/>
      <c r="PAP14" s="65"/>
      <c r="PAQ14" s="65"/>
      <c r="PAZ14" s="65"/>
      <c r="PBE14" s="220"/>
      <c r="PBF14" s="65"/>
      <c r="PBG14" s="65"/>
      <c r="PBP14" s="65"/>
      <c r="PBU14" s="220"/>
      <c r="PBV14" s="65"/>
      <c r="PBW14" s="65"/>
      <c r="PCF14" s="65"/>
      <c r="PCK14" s="220"/>
      <c r="PCL14" s="65"/>
      <c r="PCM14" s="65"/>
      <c r="PCV14" s="65"/>
      <c r="PDA14" s="220"/>
      <c r="PDB14" s="65"/>
      <c r="PDC14" s="65"/>
      <c r="PDL14" s="65"/>
      <c r="PDQ14" s="220"/>
      <c r="PDR14" s="65"/>
      <c r="PDS14" s="65"/>
      <c r="PEB14" s="65"/>
      <c r="PEG14" s="220"/>
      <c r="PEH14" s="65"/>
      <c r="PEI14" s="65"/>
      <c r="PER14" s="65"/>
      <c r="PEW14" s="220"/>
      <c r="PEX14" s="65"/>
      <c r="PEY14" s="65"/>
      <c r="PFH14" s="65"/>
      <c r="PFM14" s="220"/>
      <c r="PFN14" s="65"/>
      <c r="PFO14" s="65"/>
      <c r="PFX14" s="65"/>
      <c r="PGC14" s="220"/>
      <c r="PGD14" s="65"/>
      <c r="PGE14" s="65"/>
      <c r="PGN14" s="65"/>
      <c r="PGS14" s="220"/>
      <c r="PGT14" s="65"/>
      <c r="PGU14" s="65"/>
      <c r="PHD14" s="65"/>
      <c r="PHI14" s="220"/>
      <c r="PHJ14" s="65"/>
      <c r="PHK14" s="65"/>
      <c r="PHT14" s="65"/>
      <c r="PHY14" s="220"/>
      <c r="PHZ14" s="65"/>
      <c r="PIA14" s="65"/>
      <c r="PIJ14" s="65"/>
      <c r="PIO14" s="220"/>
      <c r="PIP14" s="65"/>
      <c r="PIQ14" s="65"/>
      <c r="PIZ14" s="65"/>
      <c r="PJE14" s="220"/>
      <c r="PJF14" s="65"/>
      <c r="PJG14" s="65"/>
      <c r="PJP14" s="65"/>
      <c r="PJU14" s="220"/>
      <c r="PJV14" s="65"/>
      <c r="PJW14" s="65"/>
      <c r="PKF14" s="65"/>
      <c r="PKK14" s="220"/>
      <c r="PKL14" s="65"/>
      <c r="PKM14" s="65"/>
      <c r="PKV14" s="65"/>
      <c r="PLA14" s="220"/>
      <c r="PLB14" s="65"/>
      <c r="PLC14" s="65"/>
      <c r="PLL14" s="65"/>
      <c r="PLQ14" s="220"/>
      <c r="PLR14" s="65"/>
      <c r="PLS14" s="65"/>
      <c r="PMB14" s="65"/>
      <c r="PMG14" s="220"/>
      <c r="PMH14" s="65"/>
      <c r="PMI14" s="65"/>
      <c r="PMR14" s="65"/>
      <c r="PMW14" s="220"/>
      <c r="PMX14" s="65"/>
      <c r="PMY14" s="65"/>
      <c r="PNH14" s="65"/>
      <c r="PNM14" s="220"/>
      <c r="PNN14" s="65"/>
      <c r="PNO14" s="65"/>
      <c r="PNX14" s="65"/>
      <c r="POC14" s="220"/>
      <c r="POD14" s="65"/>
      <c r="POE14" s="65"/>
      <c r="PON14" s="65"/>
      <c r="POS14" s="220"/>
      <c r="POT14" s="65"/>
      <c r="POU14" s="65"/>
      <c r="PPD14" s="65"/>
      <c r="PPI14" s="220"/>
      <c r="PPJ14" s="65"/>
      <c r="PPK14" s="65"/>
      <c r="PPT14" s="65"/>
      <c r="PPY14" s="220"/>
      <c r="PPZ14" s="65"/>
      <c r="PQA14" s="65"/>
      <c r="PQJ14" s="65"/>
      <c r="PQO14" s="220"/>
      <c r="PQP14" s="65"/>
      <c r="PQQ14" s="65"/>
      <c r="PQZ14" s="65"/>
      <c r="PRE14" s="220"/>
      <c r="PRF14" s="65"/>
      <c r="PRG14" s="65"/>
      <c r="PRP14" s="65"/>
      <c r="PRU14" s="220"/>
      <c r="PRV14" s="65"/>
      <c r="PRW14" s="65"/>
      <c r="PSF14" s="65"/>
      <c r="PSK14" s="220"/>
      <c r="PSL14" s="65"/>
      <c r="PSM14" s="65"/>
      <c r="PSV14" s="65"/>
      <c r="PTA14" s="220"/>
      <c r="PTB14" s="65"/>
      <c r="PTC14" s="65"/>
      <c r="PTL14" s="65"/>
      <c r="PTQ14" s="220"/>
      <c r="PTR14" s="65"/>
      <c r="PTS14" s="65"/>
      <c r="PUB14" s="65"/>
      <c r="PUG14" s="220"/>
      <c r="PUH14" s="65"/>
      <c r="PUI14" s="65"/>
      <c r="PUR14" s="65"/>
      <c r="PUW14" s="220"/>
      <c r="PUX14" s="65"/>
      <c r="PUY14" s="65"/>
      <c r="PVH14" s="65"/>
      <c r="PVM14" s="220"/>
      <c r="PVN14" s="65"/>
      <c r="PVO14" s="65"/>
      <c r="PVX14" s="65"/>
      <c r="PWC14" s="220"/>
      <c r="PWD14" s="65"/>
      <c r="PWE14" s="65"/>
      <c r="PWN14" s="65"/>
      <c r="PWS14" s="220"/>
      <c r="PWT14" s="65"/>
      <c r="PWU14" s="65"/>
      <c r="PXD14" s="65"/>
      <c r="PXI14" s="220"/>
      <c r="PXJ14" s="65"/>
      <c r="PXK14" s="65"/>
      <c r="PXT14" s="65"/>
      <c r="PXY14" s="220"/>
      <c r="PXZ14" s="65"/>
      <c r="PYA14" s="65"/>
      <c r="PYJ14" s="65"/>
      <c r="PYO14" s="220"/>
      <c r="PYP14" s="65"/>
      <c r="PYQ14" s="65"/>
      <c r="PYZ14" s="65"/>
      <c r="PZE14" s="220"/>
      <c r="PZF14" s="65"/>
      <c r="PZG14" s="65"/>
      <c r="PZP14" s="65"/>
      <c r="PZU14" s="220"/>
      <c r="PZV14" s="65"/>
      <c r="PZW14" s="65"/>
      <c r="QAF14" s="65"/>
      <c r="QAK14" s="220"/>
      <c r="QAL14" s="65"/>
      <c r="QAM14" s="65"/>
      <c r="QAV14" s="65"/>
      <c r="QBA14" s="220"/>
      <c r="QBB14" s="65"/>
      <c r="QBC14" s="65"/>
      <c r="QBL14" s="65"/>
      <c r="QBQ14" s="220"/>
      <c r="QBR14" s="65"/>
      <c r="QBS14" s="65"/>
      <c r="QCB14" s="65"/>
      <c r="QCG14" s="220"/>
      <c r="QCH14" s="65"/>
      <c r="QCI14" s="65"/>
      <c r="QCR14" s="65"/>
      <c r="QCW14" s="220"/>
      <c r="QCX14" s="65"/>
      <c r="QCY14" s="65"/>
      <c r="QDH14" s="65"/>
      <c r="QDM14" s="220"/>
      <c r="QDN14" s="65"/>
      <c r="QDO14" s="65"/>
      <c r="QDX14" s="65"/>
      <c r="QEC14" s="220"/>
      <c r="QED14" s="65"/>
      <c r="QEE14" s="65"/>
      <c r="QEN14" s="65"/>
      <c r="QES14" s="220"/>
      <c r="QET14" s="65"/>
      <c r="QEU14" s="65"/>
      <c r="QFD14" s="65"/>
      <c r="QFI14" s="220"/>
      <c r="QFJ14" s="65"/>
      <c r="QFK14" s="65"/>
      <c r="QFT14" s="65"/>
      <c r="QFY14" s="220"/>
      <c r="QFZ14" s="65"/>
      <c r="QGA14" s="65"/>
      <c r="QGJ14" s="65"/>
      <c r="QGO14" s="220"/>
      <c r="QGP14" s="65"/>
      <c r="QGQ14" s="65"/>
      <c r="QGZ14" s="65"/>
      <c r="QHE14" s="220"/>
      <c r="QHF14" s="65"/>
      <c r="QHG14" s="65"/>
      <c r="QHP14" s="65"/>
      <c r="QHU14" s="220"/>
      <c r="QHV14" s="65"/>
      <c r="QHW14" s="65"/>
      <c r="QIF14" s="65"/>
      <c r="QIK14" s="220"/>
      <c r="QIL14" s="65"/>
      <c r="QIM14" s="65"/>
      <c r="QIV14" s="65"/>
      <c r="QJA14" s="220"/>
      <c r="QJB14" s="65"/>
      <c r="QJC14" s="65"/>
      <c r="QJL14" s="65"/>
      <c r="QJQ14" s="220"/>
      <c r="QJR14" s="65"/>
      <c r="QJS14" s="65"/>
      <c r="QKB14" s="65"/>
      <c r="QKG14" s="220"/>
      <c r="QKH14" s="65"/>
      <c r="QKI14" s="65"/>
      <c r="QKR14" s="65"/>
      <c r="QKW14" s="220"/>
      <c r="QKX14" s="65"/>
      <c r="QKY14" s="65"/>
      <c r="QLH14" s="65"/>
      <c r="QLM14" s="220"/>
      <c r="QLN14" s="65"/>
      <c r="QLO14" s="65"/>
      <c r="QLX14" s="65"/>
      <c r="QMC14" s="220"/>
      <c r="QMD14" s="65"/>
      <c r="QME14" s="65"/>
      <c r="QMN14" s="65"/>
      <c r="QMS14" s="220"/>
      <c r="QMT14" s="65"/>
      <c r="QMU14" s="65"/>
      <c r="QND14" s="65"/>
      <c r="QNI14" s="220"/>
      <c r="QNJ14" s="65"/>
      <c r="QNK14" s="65"/>
      <c r="QNT14" s="65"/>
      <c r="QNY14" s="220"/>
      <c r="QNZ14" s="65"/>
      <c r="QOA14" s="65"/>
      <c r="QOJ14" s="65"/>
      <c r="QOO14" s="220"/>
      <c r="QOP14" s="65"/>
      <c r="QOQ14" s="65"/>
      <c r="QOZ14" s="65"/>
      <c r="QPE14" s="220"/>
      <c r="QPF14" s="65"/>
      <c r="QPG14" s="65"/>
      <c r="QPP14" s="65"/>
      <c r="QPU14" s="220"/>
      <c r="QPV14" s="65"/>
      <c r="QPW14" s="65"/>
      <c r="QQF14" s="65"/>
      <c r="QQK14" s="220"/>
      <c r="QQL14" s="65"/>
      <c r="QQM14" s="65"/>
      <c r="QQV14" s="65"/>
      <c r="QRA14" s="220"/>
      <c r="QRB14" s="65"/>
      <c r="QRC14" s="65"/>
      <c r="QRL14" s="65"/>
      <c r="QRQ14" s="220"/>
      <c r="QRR14" s="65"/>
      <c r="QRS14" s="65"/>
      <c r="QSB14" s="65"/>
      <c r="QSG14" s="220"/>
      <c r="QSH14" s="65"/>
      <c r="QSI14" s="65"/>
      <c r="QSR14" s="65"/>
      <c r="QSW14" s="220"/>
      <c r="QSX14" s="65"/>
      <c r="QSY14" s="65"/>
      <c r="QTH14" s="65"/>
      <c r="QTM14" s="220"/>
      <c r="QTN14" s="65"/>
      <c r="QTO14" s="65"/>
      <c r="QTX14" s="65"/>
      <c r="QUC14" s="220"/>
      <c r="QUD14" s="65"/>
      <c r="QUE14" s="65"/>
      <c r="QUN14" s="65"/>
      <c r="QUS14" s="220"/>
      <c r="QUT14" s="65"/>
      <c r="QUU14" s="65"/>
      <c r="QVD14" s="65"/>
      <c r="QVI14" s="220"/>
      <c r="QVJ14" s="65"/>
      <c r="QVK14" s="65"/>
      <c r="QVT14" s="65"/>
      <c r="QVY14" s="220"/>
      <c r="QVZ14" s="65"/>
      <c r="QWA14" s="65"/>
      <c r="QWJ14" s="65"/>
      <c r="QWO14" s="220"/>
      <c r="QWP14" s="65"/>
      <c r="QWQ14" s="65"/>
      <c r="QWZ14" s="65"/>
      <c r="QXE14" s="220"/>
      <c r="QXF14" s="65"/>
      <c r="QXG14" s="65"/>
      <c r="QXP14" s="65"/>
      <c r="QXU14" s="220"/>
      <c r="QXV14" s="65"/>
      <c r="QXW14" s="65"/>
      <c r="QYF14" s="65"/>
      <c r="QYK14" s="220"/>
      <c r="QYL14" s="65"/>
      <c r="QYM14" s="65"/>
      <c r="QYV14" s="65"/>
      <c r="QZA14" s="220"/>
      <c r="QZB14" s="65"/>
      <c r="QZC14" s="65"/>
      <c r="QZL14" s="65"/>
      <c r="QZQ14" s="220"/>
      <c r="QZR14" s="65"/>
      <c r="QZS14" s="65"/>
      <c r="RAB14" s="65"/>
      <c r="RAG14" s="220"/>
      <c r="RAH14" s="65"/>
      <c r="RAI14" s="65"/>
      <c r="RAR14" s="65"/>
      <c r="RAW14" s="220"/>
      <c r="RAX14" s="65"/>
      <c r="RAY14" s="65"/>
      <c r="RBH14" s="65"/>
      <c r="RBM14" s="220"/>
      <c r="RBN14" s="65"/>
      <c r="RBO14" s="65"/>
      <c r="RBX14" s="65"/>
      <c r="RCC14" s="220"/>
      <c r="RCD14" s="65"/>
      <c r="RCE14" s="65"/>
      <c r="RCN14" s="65"/>
      <c r="RCS14" s="220"/>
      <c r="RCT14" s="65"/>
      <c r="RCU14" s="65"/>
      <c r="RDD14" s="65"/>
      <c r="RDI14" s="220"/>
      <c r="RDJ14" s="65"/>
      <c r="RDK14" s="65"/>
      <c r="RDT14" s="65"/>
      <c r="RDY14" s="220"/>
      <c r="RDZ14" s="65"/>
      <c r="REA14" s="65"/>
      <c r="REJ14" s="65"/>
      <c r="REO14" s="220"/>
      <c r="REP14" s="65"/>
      <c r="REQ14" s="65"/>
      <c r="REZ14" s="65"/>
      <c r="RFE14" s="220"/>
      <c r="RFF14" s="65"/>
      <c r="RFG14" s="65"/>
      <c r="RFP14" s="65"/>
      <c r="RFU14" s="220"/>
      <c r="RFV14" s="65"/>
      <c r="RFW14" s="65"/>
      <c r="RGF14" s="65"/>
      <c r="RGK14" s="220"/>
      <c r="RGL14" s="65"/>
      <c r="RGM14" s="65"/>
      <c r="RGV14" s="65"/>
      <c r="RHA14" s="220"/>
      <c r="RHB14" s="65"/>
      <c r="RHC14" s="65"/>
      <c r="RHL14" s="65"/>
      <c r="RHQ14" s="220"/>
      <c r="RHR14" s="65"/>
      <c r="RHS14" s="65"/>
      <c r="RIB14" s="65"/>
      <c r="RIG14" s="220"/>
      <c r="RIH14" s="65"/>
      <c r="RII14" s="65"/>
      <c r="RIR14" s="65"/>
      <c r="RIW14" s="220"/>
      <c r="RIX14" s="65"/>
      <c r="RIY14" s="65"/>
      <c r="RJH14" s="65"/>
      <c r="RJM14" s="220"/>
      <c r="RJN14" s="65"/>
      <c r="RJO14" s="65"/>
      <c r="RJX14" s="65"/>
      <c r="RKC14" s="220"/>
      <c r="RKD14" s="65"/>
      <c r="RKE14" s="65"/>
      <c r="RKN14" s="65"/>
      <c r="RKS14" s="220"/>
      <c r="RKT14" s="65"/>
      <c r="RKU14" s="65"/>
      <c r="RLD14" s="65"/>
      <c r="RLI14" s="220"/>
      <c r="RLJ14" s="65"/>
      <c r="RLK14" s="65"/>
      <c r="RLT14" s="65"/>
      <c r="RLY14" s="220"/>
      <c r="RLZ14" s="65"/>
      <c r="RMA14" s="65"/>
      <c r="RMJ14" s="65"/>
      <c r="RMO14" s="220"/>
      <c r="RMP14" s="65"/>
      <c r="RMQ14" s="65"/>
      <c r="RMZ14" s="65"/>
      <c r="RNE14" s="220"/>
      <c r="RNF14" s="65"/>
      <c r="RNG14" s="65"/>
      <c r="RNP14" s="65"/>
      <c r="RNU14" s="220"/>
      <c r="RNV14" s="65"/>
      <c r="RNW14" s="65"/>
      <c r="ROF14" s="65"/>
      <c r="ROK14" s="220"/>
      <c r="ROL14" s="65"/>
      <c r="ROM14" s="65"/>
      <c r="ROV14" s="65"/>
      <c r="RPA14" s="220"/>
      <c r="RPB14" s="65"/>
      <c r="RPC14" s="65"/>
      <c r="RPL14" s="65"/>
      <c r="RPQ14" s="220"/>
      <c r="RPR14" s="65"/>
      <c r="RPS14" s="65"/>
      <c r="RQB14" s="65"/>
      <c r="RQG14" s="220"/>
      <c r="RQH14" s="65"/>
      <c r="RQI14" s="65"/>
      <c r="RQR14" s="65"/>
      <c r="RQW14" s="220"/>
      <c r="RQX14" s="65"/>
      <c r="RQY14" s="65"/>
      <c r="RRH14" s="65"/>
      <c r="RRM14" s="220"/>
      <c r="RRN14" s="65"/>
      <c r="RRO14" s="65"/>
      <c r="RRX14" s="65"/>
      <c r="RSC14" s="220"/>
      <c r="RSD14" s="65"/>
      <c r="RSE14" s="65"/>
      <c r="RSN14" s="65"/>
      <c r="RSS14" s="220"/>
      <c r="RST14" s="65"/>
      <c r="RSU14" s="65"/>
      <c r="RTD14" s="65"/>
      <c r="RTI14" s="220"/>
      <c r="RTJ14" s="65"/>
      <c r="RTK14" s="65"/>
      <c r="RTT14" s="65"/>
      <c r="RTY14" s="220"/>
      <c r="RTZ14" s="65"/>
      <c r="RUA14" s="65"/>
      <c r="RUJ14" s="65"/>
      <c r="RUO14" s="220"/>
      <c r="RUP14" s="65"/>
      <c r="RUQ14" s="65"/>
      <c r="RUZ14" s="65"/>
      <c r="RVE14" s="220"/>
      <c r="RVF14" s="65"/>
      <c r="RVG14" s="65"/>
      <c r="RVP14" s="65"/>
      <c r="RVU14" s="220"/>
      <c r="RVV14" s="65"/>
      <c r="RVW14" s="65"/>
      <c r="RWF14" s="65"/>
      <c r="RWK14" s="220"/>
      <c r="RWL14" s="65"/>
      <c r="RWM14" s="65"/>
      <c r="RWV14" s="65"/>
      <c r="RXA14" s="220"/>
      <c r="RXB14" s="65"/>
      <c r="RXC14" s="65"/>
      <c r="RXL14" s="65"/>
      <c r="RXQ14" s="220"/>
      <c r="RXR14" s="65"/>
      <c r="RXS14" s="65"/>
      <c r="RYB14" s="65"/>
      <c r="RYG14" s="220"/>
      <c r="RYH14" s="65"/>
      <c r="RYI14" s="65"/>
      <c r="RYR14" s="65"/>
      <c r="RYW14" s="220"/>
      <c r="RYX14" s="65"/>
      <c r="RYY14" s="65"/>
      <c r="RZH14" s="65"/>
      <c r="RZM14" s="220"/>
      <c r="RZN14" s="65"/>
      <c r="RZO14" s="65"/>
      <c r="RZX14" s="65"/>
      <c r="SAC14" s="220"/>
      <c r="SAD14" s="65"/>
      <c r="SAE14" s="65"/>
      <c r="SAN14" s="65"/>
      <c r="SAS14" s="220"/>
      <c r="SAT14" s="65"/>
      <c r="SAU14" s="65"/>
      <c r="SBD14" s="65"/>
      <c r="SBI14" s="220"/>
      <c r="SBJ14" s="65"/>
      <c r="SBK14" s="65"/>
      <c r="SBT14" s="65"/>
      <c r="SBY14" s="220"/>
      <c r="SBZ14" s="65"/>
      <c r="SCA14" s="65"/>
      <c r="SCJ14" s="65"/>
      <c r="SCO14" s="220"/>
      <c r="SCP14" s="65"/>
      <c r="SCQ14" s="65"/>
      <c r="SCZ14" s="65"/>
      <c r="SDE14" s="220"/>
      <c r="SDF14" s="65"/>
      <c r="SDG14" s="65"/>
      <c r="SDP14" s="65"/>
      <c r="SDU14" s="220"/>
      <c r="SDV14" s="65"/>
      <c r="SDW14" s="65"/>
      <c r="SEF14" s="65"/>
      <c r="SEK14" s="220"/>
      <c r="SEL14" s="65"/>
      <c r="SEM14" s="65"/>
      <c r="SEV14" s="65"/>
      <c r="SFA14" s="220"/>
      <c r="SFB14" s="65"/>
      <c r="SFC14" s="65"/>
      <c r="SFL14" s="65"/>
      <c r="SFQ14" s="220"/>
      <c r="SFR14" s="65"/>
      <c r="SFS14" s="65"/>
      <c r="SGB14" s="65"/>
      <c r="SGG14" s="220"/>
      <c r="SGH14" s="65"/>
      <c r="SGI14" s="65"/>
      <c r="SGR14" s="65"/>
      <c r="SGW14" s="220"/>
      <c r="SGX14" s="65"/>
      <c r="SGY14" s="65"/>
      <c r="SHH14" s="65"/>
      <c r="SHM14" s="220"/>
      <c r="SHN14" s="65"/>
      <c r="SHO14" s="65"/>
      <c r="SHX14" s="65"/>
      <c r="SIC14" s="220"/>
      <c r="SID14" s="65"/>
      <c r="SIE14" s="65"/>
      <c r="SIN14" s="65"/>
      <c r="SIS14" s="220"/>
      <c r="SIT14" s="65"/>
      <c r="SIU14" s="65"/>
      <c r="SJD14" s="65"/>
      <c r="SJI14" s="220"/>
      <c r="SJJ14" s="65"/>
      <c r="SJK14" s="65"/>
      <c r="SJT14" s="65"/>
      <c r="SJY14" s="220"/>
      <c r="SJZ14" s="65"/>
      <c r="SKA14" s="65"/>
      <c r="SKJ14" s="65"/>
      <c r="SKO14" s="220"/>
      <c r="SKP14" s="65"/>
      <c r="SKQ14" s="65"/>
      <c r="SKZ14" s="65"/>
      <c r="SLE14" s="220"/>
      <c r="SLF14" s="65"/>
      <c r="SLG14" s="65"/>
      <c r="SLP14" s="65"/>
      <c r="SLU14" s="220"/>
      <c r="SLV14" s="65"/>
      <c r="SLW14" s="65"/>
      <c r="SMF14" s="65"/>
      <c r="SMK14" s="220"/>
      <c r="SML14" s="65"/>
      <c r="SMM14" s="65"/>
      <c r="SMV14" s="65"/>
      <c r="SNA14" s="220"/>
      <c r="SNB14" s="65"/>
      <c r="SNC14" s="65"/>
      <c r="SNL14" s="65"/>
      <c r="SNQ14" s="220"/>
      <c r="SNR14" s="65"/>
      <c r="SNS14" s="65"/>
      <c r="SOB14" s="65"/>
      <c r="SOG14" s="220"/>
      <c r="SOH14" s="65"/>
      <c r="SOI14" s="65"/>
      <c r="SOR14" s="65"/>
      <c r="SOW14" s="220"/>
      <c r="SOX14" s="65"/>
      <c r="SOY14" s="65"/>
      <c r="SPH14" s="65"/>
      <c r="SPM14" s="220"/>
      <c r="SPN14" s="65"/>
      <c r="SPO14" s="65"/>
      <c r="SPX14" s="65"/>
      <c r="SQC14" s="220"/>
      <c r="SQD14" s="65"/>
      <c r="SQE14" s="65"/>
      <c r="SQN14" s="65"/>
      <c r="SQS14" s="220"/>
      <c r="SQT14" s="65"/>
      <c r="SQU14" s="65"/>
      <c r="SRD14" s="65"/>
      <c r="SRI14" s="220"/>
      <c r="SRJ14" s="65"/>
      <c r="SRK14" s="65"/>
      <c r="SRT14" s="65"/>
      <c r="SRY14" s="220"/>
      <c r="SRZ14" s="65"/>
      <c r="SSA14" s="65"/>
      <c r="SSJ14" s="65"/>
      <c r="SSO14" s="220"/>
      <c r="SSP14" s="65"/>
      <c r="SSQ14" s="65"/>
      <c r="SSZ14" s="65"/>
      <c r="STE14" s="220"/>
      <c r="STF14" s="65"/>
      <c r="STG14" s="65"/>
      <c r="STP14" s="65"/>
      <c r="STU14" s="220"/>
      <c r="STV14" s="65"/>
      <c r="STW14" s="65"/>
      <c r="SUF14" s="65"/>
      <c r="SUK14" s="220"/>
      <c r="SUL14" s="65"/>
      <c r="SUM14" s="65"/>
      <c r="SUV14" s="65"/>
      <c r="SVA14" s="220"/>
      <c r="SVB14" s="65"/>
      <c r="SVC14" s="65"/>
      <c r="SVL14" s="65"/>
      <c r="SVQ14" s="220"/>
      <c r="SVR14" s="65"/>
      <c r="SVS14" s="65"/>
      <c r="SWB14" s="65"/>
      <c r="SWG14" s="220"/>
      <c r="SWH14" s="65"/>
      <c r="SWI14" s="65"/>
      <c r="SWR14" s="65"/>
      <c r="SWW14" s="220"/>
      <c r="SWX14" s="65"/>
      <c r="SWY14" s="65"/>
      <c r="SXH14" s="65"/>
      <c r="SXM14" s="220"/>
      <c r="SXN14" s="65"/>
      <c r="SXO14" s="65"/>
      <c r="SXX14" s="65"/>
      <c r="SYC14" s="220"/>
      <c r="SYD14" s="65"/>
      <c r="SYE14" s="65"/>
      <c r="SYN14" s="65"/>
      <c r="SYS14" s="220"/>
      <c r="SYT14" s="65"/>
      <c r="SYU14" s="65"/>
      <c r="SZD14" s="65"/>
      <c r="SZI14" s="220"/>
      <c r="SZJ14" s="65"/>
      <c r="SZK14" s="65"/>
      <c r="SZT14" s="65"/>
      <c r="SZY14" s="220"/>
      <c r="SZZ14" s="65"/>
      <c r="TAA14" s="65"/>
      <c r="TAJ14" s="65"/>
      <c r="TAO14" s="220"/>
      <c r="TAP14" s="65"/>
      <c r="TAQ14" s="65"/>
      <c r="TAZ14" s="65"/>
      <c r="TBE14" s="220"/>
      <c r="TBF14" s="65"/>
      <c r="TBG14" s="65"/>
      <c r="TBP14" s="65"/>
      <c r="TBU14" s="220"/>
      <c r="TBV14" s="65"/>
      <c r="TBW14" s="65"/>
      <c r="TCF14" s="65"/>
      <c r="TCK14" s="220"/>
      <c r="TCL14" s="65"/>
      <c r="TCM14" s="65"/>
      <c r="TCV14" s="65"/>
      <c r="TDA14" s="220"/>
      <c r="TDB14" s="65"/>
      <c r="TDC14" s="65"/>
      <c r="TDL14" s="65"/>
      <c r="TDQ14" s="220"/>
      <c r="TDR14" s="65"/>
      <c r="TDS14" s="65"/>
      <c r="TEB14" s="65"/>
      <c r="TEG14" s="220"/>
      <c r="TEH14" s="65"/>
      <c r="TEI14" s="65"/>
      <c r="TER14" s="65"/>
      <c r="TEW14" s="220"/>
      <c r="TEX14" s="65"/>
      <c r="TEY14" s="65"/>
      <c r="TFH14" s="65"/>
      <c r="TFM14" s="220"/>
      <c r="TFN14" s="65"/>
      <c r="TFO14" s="65"/>
      <c r="TFX14" s="65"/>
      <c r="TGC14" s="220"/>
      <c r="TGD14" s="65"/>
      <c r="TGE14" s="65"/>
      <c r="TGN14" s="65"/>
      <c r="TGS14" s="220"/>
      <c r="TGT14" s="65"/>
      <c r="TGU14" s="65"/>
      <c r="THD14" s="65"/>
      <c r="THI14" s="220"/>
      <c r="THJ14" s="65"/>
      <c r="THK14" s="65"/>
      <c r="THT14" s="65"/>
      <c r="THY14" s="220"/>
      <c r="THZ14" s="65"/>
      <c r="TIA14" s="65"/>
      <c r="TIJ14" s="65"/>
      <c r="TIO14" s="220"/>
      <c r="TIP14" s="65"/>
      <c r="TIQ14" s="65"/>
      <c r="TIZ14" s="65"/>
      <c r="TJE14" s="220"/>
      <c r="TJF14" s="65"/>
      <c r="TJG14" s="65"/>
      <c r="TJP14" s="65"/>
      <c r="TJU14" s="220"/>
      <c r="TJV14" s="65"/>
      <c r="TJW14" s="65"/>
      <c r="TKF14" s="65"/>
      <c r="TKK14" s="220"/>
      <c r="TKL14" s="65"/>
      <c r="TKM14" s="65"/>
      <c r="TKV14" s="65"/>
      <c r="TLA14" s="220"/>
      <c r="TLB14" s="65"/>
      <c r="TLC14" s="65"/>
      <c r="TLL14" s="65"/>
      <c r="TLQ14" s="220"/>
      <c r="TLR14" s="65"/>
      <c r="TLS14" s="65"/>
      <c r="TMB14" s="65"/>
      <c r="TMG14" s="220"/>
      <c r="TMH14" s="65"/>
      <c r="TMI14" s="65"/>
      <c r="TMR14" s="65"/>
      <c r="TMW14" s="220"/>
      <c r="TMX14" s="65"/>
      <c r="TMY14" s="65"/>
      <c r="TNH14" s="65"/>
      <c r="TNM14" s="220"/>
      <c r="TNN14" s="65"/>
      <c r="TNO14" s="65"/>
      <c r="TNX14" s="65"/>
      <c r="TOC14" s="220"/>
      <c r="TOD14" s="65"/>
      <c r="TOE14" s="65"/>
      <c r="TON14" s="65"/>
      <c r="TOS14" s="220"/>
      <c r="TOT14" s="65"/>
      <c r="TOU14" s="65"/>
      <c r="TPD14" s="65"/>
      <c r="TPI14" s="220"/>
      <c r="TPJ14" s="65"/>
      <c r="TPK14" s="65"/>
      <c r="TPT14" s="65"/>
      <c r="TPY14" s="220"/>
      <c r="TPZ14" s="65"/>
      <c r="TQA14" s="65"/>
      <c r="TQJ14" s="65"/>
      <c r="TQO14" s="220"/>
      <c r="TQP14" s="65"/>
      <c r="TQQ14" s="65"/>
      <c r="TQZ14" s="65"/>
      <c r="TRE14" s="220"/>
      <c r="TRF14" s="65"/>
      <c r="TRG14" s="65"/>
      <c r="TRP14" s="65"/>
      <c r="TRU14" s="220"/>
      <c r="TRV14" s="65"/>
      <c r="TRW14" s="65"/>
      <c r="TSF14" s="65"/>
      <c r="TSK14" s="220"/>
      <c r="TSL14" s="65"/>
      <c r="TSM14" s="65"/>
      <c r="TSV14" s="65"/>
      <c r="TTA14" s="220"/>
      <c r="TTB14" s="65"/>
      <c r="TTC14" s="65"/>
      <c r="TTL14" s="65"/>
      <c r="TTQ14" s="220"/>
      <c r="TTR14" s="65"/>
      <c r="TTS14" s="65"/>
      <c r="TUB14" s="65"/>
      <c r="TUG14" s="220"/>
      <c r="TUH14" s="65"/>
      <c r="TUI14" s="65"/>
      <c r="TUR14" s="65"/>
      <c r="TUW14" s="220"/>
      <c r="TUX14" s="65"/>
      <c r="TUY14" s="65"/>
      <c r="TVH14" s="65"/>
      <c r="TVM14" s="220"/>
      <c r="TVN14" s="65"/>
      <c r="TVO14" s="65"/>
      <c r="TVX14" s="65"/>
      <c r="TWC14" s="220"/>
      <c r="TWD14" s="65"/>
      <c r="TWE14" s="65"/>
      <c r="TWN14" s="65"/>
      <c r="TWS14" s="220"/>
      <c r="TWT14" s="65"/>
      <c r="TWU14" s="65"/>
      <c r="TXD14" s="65"/>
      <c r="TXI14" s="220"/>
      <c r="TXJ14" s="65"/>
      <c r="TXK14" s="65"/>
      <c r="TXT14" s="65"/>
      <c r="TXY14" s="220"/>
      <c r="TXZ14" s="65"/>
      <c r="TYA14" s="65"/>
      <c r="TYJ14" s="65"/>
      <c r="TYO14" s="220"/>
      <c r="TYP14" s="65"/>
      <c r="TYQ14" s="65"/>
      <c r="TYZ14" s="65"/>
      <c r="TZE14" s="220"/>
      <c r="TZF14" s="65"/>
      <c r="TZG14" s="65"/>
      <c r="TZP14" s="65"/>
      <c r="TZU14" s="220"/>
      <c r="TZV14" s="65"/>
      <c r="TZW14" s="65"/>
      <c r="UAF14" s="65"/>
      <c r="UAK14" s="220"/>
      <c r="UAL14" s="65"/>
      <c r="UAM14" s="65"/>
      <c r="UAV14" s="65"/>
      <c r="UBA14" s="220"/>
      <c r="UBB14" s="65"/>
      <c r="UBC14" s="65"/>
      <c r="UBL14" s="65"/>
      <c r="UBQ14" s="220"/>
      <c r="UBR14" s="65"/>
      <c r="UBS14" s="65"/>
      <c r="UCB14" s="65"/>
      <c r="UCG14" s="220"/>
      <c r="UCH14" s="65"/>
      <c r="UCI14" s="65"/>
      <c r="UCR14" s="65"/>
      <c r="UCW14" s="220"/>
      <c r="UCX14" s="65"/>
      <c r="UCY14" s="65"/>
      <c r="UDH14" s="65"/>
      <c r="UDM14" s="220"/>
      <c r="UDN14" s="65"/>
      <c r="UDO14" s="65"/>
      <c r="UDX14" s="65"/>
      <c r="UEC14" s="220"/>
      <c r="UED14" s="65"/>
      <c r="UEE14" s="65"/>
      <c r="UEN14" s="65"/>
      <c r="UES14" s="220"/>
      <c r="UET14" s="65"/>
      <c r="UEU14" s="65"/>
      <c r="UFD14" s="65"/>
      <c r="UFI14" s="220"/>
      <c r="UFJ14" s="65"/>
      <c r="UFK14" s="65"/>
      <c r="UFT14" s="65"/>
      <c r="UFY14" s="220"/>
      <c r="UFZ14" s="65"/>
      <c r="UGA14" s="65"/>
      <c r="UGJ14" s="65"/>
      <c r="UGO14" s="220"/>
      <c r="UGP14" s="65"/>
      <c r="UGQ14" s="65"/>
      <c r="UGZ14" s="65"/>
      <c r="UHE14" s="220"/>
      <c r="UHF14" s="65"/>
      <c r="UHG14" s="65"/>
      <c r="UHP14" s="65"/>
      <c r="UHU14" s="220"/>
      <c r="UHV14" s="65"/>
      <c r="UHW14" s="65"/>
      <c r="UIF14" s="65"/>
      <c r="UIK14" s="220"/>
      <c r="UIL14" s="65"/>
      <c r="UIM14" s="65"/>
      <c r="UIV14" s="65"/>
      <c r="UJA14" s="220"/>
      <c r="UJB14" s="65"/>
      <c r="UJC14" s="65"/>
      <c r="UJL14" s="65"/>
      <c r="UJQ14" s="220"/>
      <c r="UJR14" s="65"/>
      <c r="UJS14" s="65"/>
      <c r="UKB14" s="65"/>
      <c r="UKG14" s="220"/>
      <c r="UKH14" s="65"/>
      <c r="UKI14" s="65"/>
      <c r="UKR14" s="65"/>
      <c r="UKW14" s="220"/>
      <c r="UKX14" s="65"/>
      <c r="UKY14" s="65"/>
      <c r="ULH14" s="65"/>
      <c r="ULM14" s="220"/>
      <c r="ULN14" s="65"/>
      <c r="ULO14" s="65"/>
      <c r="ULX14" s="65"/>
      <c r="UMC14" s="220"/>
      <c r="UMD14" s="65"/>
      <c r="UME14" s="65"/>
      <c r="UMN14" s="65"/>
      <c r="UMS14" s="220"/>
      <c r="UMT14" s="65"/>
      <c r="UMU14" s="65"/>
      <c r="UND14" s="65"/>
      <c r="UNI14" s="220"/>
      <c r="UNJ14" s="65"/>
      <c r="UNK14" s="65"/>
      <c r="UNT14" s="65"/>
      <c r="UNY14" s="220"/>
      <c r="UNZ14" s="65"/>
      <c r="UOA14" s="65"/>
      <c r="UOJ14" s="65"/>
      <c r="UOO14" s="220"/>
      <c r="UOP14" s="65"/>
      <c r="UOQ14" s="65"/>
      <c r="UOZ14" s="65"/>
      <c r="UPE14" s="220"/>
      <c r="UPF14" s="65"/>
      <c r="UPG14" s="65"/>
      <c r="UPP14" s="65"/>
      <c r="UPU14" s="220"/>
      <c r="UPV14" s="65"/>
      <c r="UPW14" s="65"/>
      <c r="UQF14" s="65"/>
      <c r="UQK14" s="220"/>
      <c r="UQL14" s="65"/>
      <c r="UQM14" s="65"/>
      <c r="UQV14" s="65"/>
      <c r="URA14" s="220"/>
      <c r="URB14" s="65"/>
      <c r="URC14" s="65"/>
      <c r="URL14" s="65"/>
      <c r="URQ14" s="220"/>
      <c r="URR14" s="65"/>
      <c r="URS14" s="65"/>
      <c r="USB14" s="65"/>
      <c r="USG14" s="220"/>
      <c r="USH14" s="65"/>
      <c r="USI14" s="65"/>
      <c r="USR14" s="65"/>
      <c r="USW14" s="220"/>
      <c r="USX14" s="65"/>
      <c r="USY14" s="65"/>
      <c r="UTH14" s="65"/>
      <c r="UTM14" s="220"/>
      <c r="UTN14" s="65"/>
      <c r="UTO14" s="65"/>
      <c r="UTX14" s="65"/>
      <c r="UUC14" s="220"/>
      <c r="UUD14" s="65"/>
      <c r="UUE14" s="65"/>
      <c r="UUN14" s="65"/>
      <c r="UUS14" s="220"/>
      <c r="UUT14" s="65"/>
      <c r="UUU14" s="65"/>
      <c r="UVD14" s="65"/>
      <c r="UVI14" s="220"/>
      <c r="UVJ14" s="65"/>
      <c r="UVK14" s="65"/>
      <c r="UVT14" s="65"/>
      <c r="UVY14" s="220"/>
      <c r="UVZ14" s="65"/>
      <c r="UWA14" s="65"/>
      <c r="UWJ14" s="65"/>
      <c r="UWO14" s="220"/>
      <c r="UWP14" s="65"/>
      <c r="UWQ14" s="65"/>
      <c r="UWZ14" s="65"/>
      <c r="UXE14" s="220"/>
      <c r="UXF14" s="65"/>
      <c r="UXG14" s="65"/>
      <c r="UXP14" s="65"/>
      <c r="UXU14" s="220"/>
      <c r="UXV14" s="65"/>
      <c r="UXW14" s="65"/>
      <c r="UYF14" s="65"/>
      <c r="UYK14" s="220"/>
      <c r="UYL14" s="65"/>
      <c r="UYM14" s="65"/>
      <c r="UYV14" s="65"/>
      <c r="UZA14" s="220"/>
      <c r="UZB14" s="65"/>
      <c r="UZC14" s="65"/>
      <c r="UZL14" s="65"/>
      <c r="UZQ14" s="220"/>
      <c r="UZR14" s="65"/>
      <c r="UZS14" s="65"/>
      <c r="VAB14" s="65"/>
      <c r="VAG14" s="220"/>
      <c r="VAH14" s="65"/>
      <c r="VAI14" s="65"/>
      <c r="VAR14" s="65"/>
      <c r="VAW14" s="220"/>
      <c r="VAX14" s="65"/>
      <c r="VAY14" s="65"/>
      <c r="VBH14" s="65"/>
      <c r="VBM14" s="220"/>
      <c r="VBN14" s="65"/>
      <c r="VBO14" s="65"/>
      <c r="VBX14" s="65"/>
      <c r="VCC14" s="220"/>
      <c r="VCD14" s="65"/>
      <c r="VCE14" s="65"/>
      <c r="VCN14" s="65"/>
      <c r="VCS14" s="220"/>
      <c r="VCT14" s="65"/>
      <c r="VCU14" s="65"/>
      <c r="VDD14" s="65"/>
      <c r="VDI14" s="220"/>
      <c r="VDJ14" s="65"/>
      <c r="VDK14" s="65"/>
      <c r="VDT14" s="65"/>
      <c r="VDY14" s="220"/>
      <c r="VDZ14" s="65"/>
      <c r="VEA14" s="65"/>
      <c r="VEJ14" s="65"/>
      <c r="VEO14" s="220"/>
      <c r="VEP14" s="65"/>
      <c r="VEQ14" s="65"/>
      <c r="VEZ14" s="65"/>
      <c r="VFE14" s="220"/>
      <c r="VFF14" s="65"/>
      <c r="VFG14" s="65"/>
      <c r="VFP14" s="65"/>
      <c r="VFU14" s="220"/>
      <c r="VFV14" s="65"/>
      <c r="VFW14" s="65"/>
      <c r="VGF14" s="65"/>
      <c r="VGK14" s="220"/>
      <c r="VGL14" s="65"/>
      <c r="VGM14" s="65"/>
      <c r="VGV14" s="65"/>
      <c r="VHA14" s="220"/>
      <c r="VHB14" s="65"/>
      <c r="VHC14" s="65"/>
      <c r="VHL14" s="65"/>
      <c r="VHQ14" s="220"/>
      <c r="VHR14" s="65"/>
      <c r="VHS14" s="65"/>
      <c r="VIB14" s="65"/>
      <c r="VIG14" s="220"/>
      <c r="VIH14" s="65"/>
      <c r="VII14" s="65"/>
      <c r="VIR14" s="65"/>
      <c r="VIW14" s="220"/>
      <c r="VIX14" s="65"/>
      <c r="VIY14" s="65"/>
      <c r="VJH14" s="65"/>
      <c r="VJM14" s="220"/>
      <c r="VJN14" s="65"/>
      <c r="VJO14" s="65"/>
      <c r="VJX14" s="65"/>
      <c r="VKC14" s="220"/>
      <c r="VKD14" s="65"/>
      <c r="VKE14" s="65"/>
      <c r="VKN14" s="65"/>
      <c r="VKS14" s="220"/>
      <c r="VKT14" s="65"/>
      <c r="VKU14" s="65"/>
      <c r="VLD14" s="65"/>
      <c r="VLI14" s="220"/>
      <c r="VLJ14" s="65"/>
      <c r="VLK14" s="65"/>
      <c r="VLT14" s="65"/>
      <c r="VLY14" s="220"/>
      <c r="VLZ14" s="65"/>
      <c r="VMA14" s="65"/>
      <c r="VMJ14" s="65"/>
      <c r="VMO14" s="220"/>
      <c r="VMP14" s="65"/>
      <c r="VMQ14" s="65"/>
      <c r="VMZ14" s="65"/>
      <c r="VNE14" s="220"/>
      <c r="VNF14" s="65"/>
      <c r="VNG14" s="65"/>
      <c r="VNP14" s="65"/>
      <c r="VNU14" s="220"/>
      <c r="VNV14" s="65"/>
      <c r="VNW14" s="65"/>
      <c r="VOF14" s="65"/>
      <c r="VOK14" s="220"/>
      <c r="VOL14" s="65"/>
      <c r="VOM14" s="65"/>
      <c r="VOV14" s="65"/>
      <c r="VPA14" s="220"/>
      <c r="VPB14" s="65"/>
      <c r="VPC14" s="65"/>
      <c r="VPL14" s="65"/>
      <c r="VPQ14" s="220"/>
      <c r="VPR14" s="65"/>
      <c r="VPS14" s="65"/>
      <c r="VQB14" s="65"/>
      <c r="VQG14" s="220"/>
      <c r="VQH14" s="65"/>
      <c r="VQI14" s="65"/>
      <c r="VQR14" s="65"/>
      <c r="VQW14" s="220"/>
      <c r="VQX14" s="65"/>
      <c r="VQY14" s="65"/>
      <c r="VRH14" s="65"/>
      <c r="VRM14" s="220"/>
      <c r="VRN14" s="65"/>
      <c r="VRO14" s="65"/>
      <c r="VRX14" s="65"/>
      <c r="VSC14" s="220"/>
      <c r="VSD14" s="65"/>
      <c r="VSE14" s="65"/>
      <c r="VSN14" s="65"/>
      <c r="VSS14" s="220"/>
      <c r="VST14" s="65"/>
      <c r="VSU14" s="65"/>
      <c r="VTD14" s="65"/>
      <c r="VTI14" s="220"/>
      <c r="VTJ14" s="65"/>
      <c r="VTK14" s="65"/>
      <c r="VTT14" s="65"/>
      <c r="VTY14" s="220"/>
      <c r="VTZ14" s="65"/>
      <c r="VUA14" s="65"/>
      <c r="VUJ14" s="65"/>
      <c r="VUO14" s="220"/>
      <c r="VUP14" s="65"/>
      <c r="VUQ14" s="65"/>
      <c r="VUZ14" s="65"/>
      <c r="VVE14" s="220"/>
      <c r="VVF14" s="65"/>
      <c r="VVG14" s="65"/>
      <c r="VVP14" s="65"/>
      <c r="VVU14" s="220"/>
      <c r="VVV14" s="65"/>
      <c r="VVW14" s="65"/>
      <c r="VWF14" s="65"/>
      <c r="VWK14" s="220"/>
      <c r="VWL14" s="65"/>
      <c r="VWM14" s="65"/>
      <c r="VWV14" s="65"/>
      <c r="VXA14" s="220"/>
      <c r="VXB14" s="65"/>
      <c r="VXC14" s="65"/>
      <c r="VXL14" s="65"/>
      <c r="VXQ14" s="220"/>
      <c r="VXR14" s="65"/>
      <c r="VXS14" s="65"/>
      <c r="VYB14" s="65"/>
      <c r="VYG14" s="220"/>
      <c r="VYH14" s="65"/>
      <c r="VYI14" s="65"/>
      <c r="VYR14" s="65"/>
      <c r="VYW14" s="220"/>
      <c r="VYX14" s="65"/>
      <c r="VYY14" s="65"/>
      <c r="VZH14" s="65"/>
      <c r="VZM14" s="220"/>
      <c r="VZN14" s="65"/>
      <c r="VZO14" s="65"/>
      <c r="VZX14" s="65"/>
      <c r="WAC14" s="220"/>
      <c r="WAD14" s="65"/>
      <c r="WAE14" s="65"/>
      <c r="WAN14" s="65"/>
      <c r="WAS14" s="220"/>
      <c r="WAT14" s="65"/>
      <c r="WAU14" s="65"/>
      <c r="WBD14" s="65"/>
      <c r="WBI14" s="220"/>
      <c r="WBJ14" s="65"/>
      <c r="WBK14" s="65"/>
      <c r="WBT14" s="65"/>
      <c r="WBY14" s="220"/>
      <c r="WBZ14" s="65"/>
      <c r="WCA14" s="65"/>
      <c r="WCJ14" s="65"/>
      <c r="WCO14" s="220"/>
      <c r="WCP14" s="65"/>
      <c r="WCQ14" s="65"/>
      <c r="WCZ14" s="65"/>
      <c r="WDE14" s="220"/>
      <c r="WDF14" s="65"/>
      <c r="WDG14" s="65"/>
      <c r="WDP14" s="65"/>
      <c r="WDU14" s="220"/>
      <c r="WDV14" s="65"/>
      <c r="WDW14" s="65"/>
      <c r="WEF14" s="65"/>
      <c r="WEK14" s="220"/>
      <c r="WEL14" s="65"/>
      <c r="WEM14" s="65"/>
      <c r="WEV14" s="65"/>
      <c r="WFA14" s="220"/>
      <c r="WFB14" s="65"/>
      <c r="WFC14" s="65"/>
      <c r="WFL14" s="65"/>
      <c r="WFQ14" s="220"/>
      <c r="WFR14" s="65"/>
      <c r="WFS14" s="65"/>
      <c r="WGB14" s="65"/>
      <c r="WGG14" s="220"/>
      <c r="WGH14" s="65"/>
      <c r="WGI14" s="65"/>
      <c r="WGR14" s="65"/>
      <c r="WGW14" s="220"/>
      <c r="WGX14" s="65"/>
      <c r="WGY14" s="65"/>
      <c r="WHH14" s="65"/>
      <c r="WHM14" s="220"/>
      <c r="WHN14" s="65"/>
      <c r="WHO14" s="65"/>
      <c r="WHX14" s="65"/>
      <c r="WIC14" s="220"/>
      <c r="WID14" s="65"/>
      <c r="WIE14" s="65"/>
      <c r="WIN14" s="65"/>
      <c r="WIS14" s="220"/>
      <c r="WIT14" s="65"/>
      <c r="WIU14" s="65"/>
      <c r="WJD14" s="65"/>
      <c r="WJI14" s="220"/>
      <c r="WJJ14" s="65"/>
      <c r="WJK14" s="65"/>
      <c r="WJT14" s="65"/>
      <c r="WJY14" s="220"/>
      <c r="WJZ14" s="65"/>
      <c r="WKA14" s="65"/>
      <c r="WKJ14" s="65"/>
      <c r="WKO14" s="220"/>
      <c r="WKP14" s="65"/>
      <c r="WKQ14" s="65"/>
      <c r="WKZ14" s="65"/>
      <c r="WLE14" s="220"/>
      <c r="WLF14" s="65"/>
      <c r="WLG14" s="65"/>
      <c r="WLP14" s="65"/>
      <c r="WLU14" s="220"/>
      <c r="WLV14" s="65"/>
      <c r="WLW14" s="65"/>
      <c r="WMF14" s="65"/>
      <c r="WMK14" s="220"/>
      <c r="WML14" s="65"/>
      <c r="WMM14" s="65"/>
      <c r="WMV14" s="65"/>
      <c r="WNA14" s="220"/>
      <c r="WNB14" s="65"/>
      <c r="WNC14" s="65"/>
      <c r="WNL14" s="65"/>
      <c r="WNQ14" s="220"/>
      <c r="WNR14" s="65"/>
      <c r="WNS14" s="65"/>
      <c r="WOB14" s="65"/>
      <c r="WOG14" s="220"/>
      <c r="WOH14" s="65"/>
      <c r="WOI14" s="65"/>
      <c r="WOR14" s="65"/>
      <c r="WOW14" s="220"/>
      <c r="WOX14" s="65"/>
      <c r="WOY14" s="65"/>
      <c r="WPH14" s="65"/>
      <c r="WPM14" s="220"/>
      <c r="WPN14" s="65"/>
      <c r="WPO14" s="65"/>
      <c r="WPX14" s="65"/>
      <c r="WQC14" s="220"/>
      <c r="WQD14" s="65"/>
      <c r="WQE14" s="65"/>
      <c r="WQN14" s="65"/>
      <c r="WQS14" s="220"/>
      <c r="WQT14" s="65"/>
      <c r="WQU14" s="65"/>
      <c r="WRD14" s="65"/>
      <c r="WRI14" s="220"/>
      <c r="WRJ14" s="65"/>
      <c r="WRK14" s="65"/>
      <c r="WRT14" s="65"/>
      <c r="WRY14" s="220"/>
      <c r="WRZ14" s="65"/>
      <c r="WSA14" s="65"/>
      <c r="WSJ14" s="65"/>
      <c r="WSO14" s="220"/>
      <c r="WSP14" s="65"/>
      <c r="WSQ14" s="65"/>
      <c r="WSZ14" s="65"/>
      <c r="WTE14" s="220"/>
      <c r="WTF14" s="65"/>
      <c r="WTG14" s="65"/>
      <c r="WTP14" s="65"/>
      <c r="WTU14" s="220"/>
      <c r="WTV14" s="65"/>
      <c r="WTW14" s="65"/>
      <c r="WUF14" s="65"/>
      <c r="WUK14" s="220"/>
      <c r="WUL14" s="65"/>
      <c r="WUM14" s="65"/>
      <c r="WUV14" s="65"/>
      <c r="WVA14" s="220"/>
      <c r="WVB14" s="65"/>
      <c r="WVC14" s="65"/>
      <c r="WVL14" s="65"/>
      <c r="WVQ14" s="220"/>
      <c r="WVR14" s="65"/>
      <c r="WVS14" s="65"/>
      <c r="WWB14" s="65"/>
      <c r="WWG14" s="220"/>
      <c r="WWH14" s="65"/>
      <c r="WWI14" s="65"/>
      <c r="WWR14" s="65"/>
      <c r="WWW14" s="220"/>
      <c r="WWX14" s="65"/>
      <c r="WWY14" s="65"/>
      <c r="WXH14" s="65"/>
      <c r="WXM14" s="220"/>
      <c r="WXN14" s="65"/>
      <c r="WXO14" s="65"/>
      <c r="WXX14" s="65"/>
      <c r="WYC14" s="220"/>
      <c r="WYD14" s="65"/>
      <c r="WYE14" s="65"/>
      <c r="WYN14" s="65"/>
      <c r="WYS14" s="220"/>
      <c r="WYT14" s="65"/>
      <c r="WYU14" s="65"/>
      <c r="WZD14" s="65"/>
      <c r="WZI14" s="220"/>
      <c r="WZJ14" s="65"/>
      <c r="WZK14" s="65"/>
      <c r="WZT14" s="65"/>
      <c r="WZY14" s="220"/>
      <c r="WZZ14" s="65"/>
      <c r="XAA14" s="65"/>
      <c r="XAJ14" s="65"/>
      <c r="XAO14" s="220"/>
      <c r="XAP14" s="65"/>
      <c r="XAQ14" s="65"/>
      <c r="XAZ14" s="65"/>
      <c r="XBE14" s="220"/>
      <c r="XBF14" s="65"/>
      <c r="XBG14" s="65"/>
      <c r="XBP14" s="65"/>
      <c r="XBU14" s="220"/>
      <c r="XBV14" s="65"/>
      <c r="XBW14" s="65"/>
      <c r="XCF14" s="65"/>
      <c r="XCK14" s="220"/>
      <c r="XCL14" s="65"/>
      <c r="XCM14" s="65"/>
      <c r="XCV14" s="65"/>
      <c r="XDA14" s="220"/>
      <c r="XDB14" s="65"/>
      <c r="XDC14" s="65"/>
      <c r="XDL14" s="65"/>
      <c r="XDQ14" s="220"/>
      <c r="XDR14" s="65"/>
      <c r="XDS14" s="65"/>
      <c r="XEB14" s="65"/>
      <c r="XEG14" s="220"/>
      <c r="XEH14" s="65"/>
      <c r="XEI14" s="65"/>
      <c r="XER14" s="65"/>
    </row>
    <row r="15" spans="1:1019 1028:2043 2052:3067 3076:4091 4100:5115 5124:6139 6148:7163 7172:8187 8196:9211 9220:10235 10244:11259 11268:12283 12292:13307 13316:14331 14340:15355 15364:16372" ht="31.5" hidden="1" customHeight="1" x14ac:dyDescent="0.2">
      <c r="A15" s="220"/>
      <c r="B15" s="68" t="s">
        <v>756</v>
      </c>
      <c r="C15" s="69"/>
      <c r="D15" s="69"/>
      <c r="E15" s="70"/>
      <c r="F15" s="71" t="s">
        <v>142</v>
      </c>
      <c r="G15" s="72"/>
      <c r="H15" s="73"/>
      <c r="I15" s="64"/>
      <c r="J15" s="64"/>
      <c r="K15" s="65"/>
      <c r="T15" s="65"/>
      <c r="Y15" s="220"/>
      <c r="Z15" s="65"/>
      <c r="AA15" s="65"/>
      <c r="AJ15" s="65"/>
      <c r="AO15" s="220"/>
      <c r="AP15" s="65"/>
      <c r="AQ15" s="65"/>
      <c r="AZ15" s="65"/>
      <c r="BE15" s="220"/>
      <c r="BF15" s="65"/>
      <c r="BG15" s="65"/>
      <c r="BP15" s="65"/>
      <c r="BU15" s="220"/>
      <c r="BV15" s="65"/>
      <c r="BW15" s="65"/>
      <c r="CF15" s="65"/>
      <c r="CK15" s="220"/>
      <c r="CL15" s="65"/>
      <c r="CM15" s="65"/>
      <c r="CV15" s="65"/>
      <c r="DA15" s="220"/>
      <c r="DB15" s="65"/>
      <c r="DC15" s="65"/>
      <c r="DL15" s="65"/>
      <c r="DQ15" s="220"/>
      <c r="DR15" s="65"/>
      <c r="DS15" s="65"/>
      <c r="EB15" s="65"/>
      <c r="EG15" s="220"/>
      <c r="EH15" s="65"/>
      <c r="EI15" s="65"/>
      <c r="ER15" s="65"/>
      <c r="EW15" s="220"/>
      <c r="EX15" s="65"/>
      <c r="EY15" s="65"/>
      <c r="FH15" s="65"/>
      <c r="FM15" s="220"/>
      <c r="FN15" s="65"/>
      <c r="FO15" s="65"/>
      <c r="FX15" s="65"/>
      <c r="GC15" s="220"/>
      <c r="GD15" s="65"/>
      <c r="GE15" s="65"/>
      <c r="GN15" s="65"/>
      <c r="GS15" s="220"/>
      <c r="GT15" s="65"/>
      <c r="GU15" s="65"/>
      <c r="HD15" s="65"/>
      <c r="HI15" s="220"/>
      <c r="HJ15" s="65"/>
      <c r="HK15" s="65"/>
      <c r="HT15" s="65"/>
      <c r="HY15" s="220"/>
      <c r="HZ15" s="65"/>
      <c r="IA15" s="65"/>
      <c r="IJ15" s="65"/>
      <c r="IO15" s="220"/>
      <c r="IP15" s="65"/>
      <c r="IQ15" s="65"/>
      <c r="IZ15" s="65"/>
      <c r="JE15" s="220"/>
      <c r="JF15" s="65"/>
      <c r="JG15" s="65"/>
      <c r="JP15" s="65"/>
      <c r="JU15" s="220"/>
      <c r="JV15" s="65"/>
      <c r="JW15" s="65"/>
      <c r="KF15" s="65"/>
      <c r="KK15" s="220"/>
      <c r="KL15" s="65"/>
      <c r="KM15" s="65"/>
      <c r="KV15" s="65"/>
      <c r="LA15" s="220"/>
      <c r="LB15" s="65"/>
      <c r="LC15" s="65"/>
      <c r="LL15" s="65"/>
      <c r="LQ15" s="220"/>
      <c r="LR15" s="65"/>
      <c r="LS15" s="65"/>
      <c r="MB15" s="65"/>
      <c r="MG15" s="220"/>
      <c r="MH15" s="65"/>
      <c r="MI15" s="65"/>
      <c r="MR15" s="65"/>
      <c r="MW15" s="220"/>
      <c r="MX15" s="65"/>
      <c r="MY15" s="65"/>
      <c r="NH15" s="65"/>
      <c r="NM15" s="220"/>
      <c r="NN15" s="65"/>
      <c r="NO15" s="65"/>
      <c r="NX15" s="65"/>
      <c r="OC15" s="220"/>
      <c r="OD15" s="65"/>
      <c r="OE15" s="65"/>
      <c r="ON15" s="65"/>
      <c r="OS15" s="220"/>
      <c r="OT15" s="65"/>
      <c r="OU15" s="65"/>
      <c r="PD15" s="65"/>
      <c r="PI15" s="220"/>
      <c r="PJ15" s="65"/>
      <c r="PK15" s="65"/>
      <c r="PT15" s="65"/>
      <c r="PY15" s="220"/>
      <c r="PZ15" s="65"/>
      <c r="QA15" s="65"/>
      <c r="QJ15" s="65"/>
      <c r="QO15" s="220"/>
      <c r="QP15" s="65"/>
      <c r="QQ15" s="65"/>
      <c r="QZ15" s="65"/>
      <c r="RE15" s="220"/>
      <c r="RF15" s="65"/>
      <c r="RG15" s="65"/>
      <c r="RP15" s="65"/>
      <c r="RU15" s="220"/>
      <c r="RV15" s="65"/>
      <c r="RW15" s="65"/>
      <c r="SF15" s="65"/>
      <c r="SK15" s="220"/>
      <c r="SL15" s="65"/>
      <c r="SM15" s="65"/>
      <c r="SV15" s="65"/>
      <c r="TA15" s="220"/>
      <c r="TB15" s="65"/>
      <c r="TC15" s="65"/>
      <c r="TL15" s="65"/>
      <c r="TQ15" s="220"/>
      <c r="TR15" s="65"/>
      <c r="TS15" s="65"/>
      <c r="UB15" s="65"/>
      <c r="UG15" s="220"/>
      <c r="UH15" s="65"/>
      <c r="UI15" s="65"/>
      <c r="UR15" s="65"/>
      <c r="UW15" s="220"/>
      <c r="UX15" s="65"/>
      <c r="UY15" s="65"/>
      <c r="VH15" s="65"/>
      <c r="VM15" s="220"/>
      <c r="VN15" s="65"/>
      <c r="VO15" s="65"/>
      <c r="VX15" s="65"/>
      <c r="WC15" s="220"/>
      <c r="WD15" s="65"/>
      <c r="WE15" s="65"/>
      <c r="WN15" s="65"/>
      <c r="WS15" s="220"/>
      <c r="WT15" s="65"/>
      <c r="WU15" s="65"/>
      <c r="XD15" s="65"/>
      <c r="XI15" s="220"/>
      <c r="XJ15" s="65"/>
      <c r="XK15" s="65"/>
      <c r="XT15" s="65"/>
      <c r="XY15" s="220"/>
      <c r="XZ15" s="65"/>
      <c r="YA15" s="65"/>
      <c r="YJ15" s="65"/>
      <c r="YO15" s="220"/>
      <c r="YP15" s="65"/>
      <c r="YQ15" s="65"/>
      <c r="YZ15" s="65"/>
      <c r="ZE15" s="220"/>
      <c r="ZF15" s="65"/>
      <c r="ZG15" s="65"/>
      <c r="ZP15" s="65"/>
      <c r="ZU15" s="220"/>
      <c r="ZV15" s="65"/>
      <c r="ZW15" s="65"/>
      <c r="AAF15" s="65"/>
      <c r="AAK15" s="220"/>
      <c r="AAL15" s="65"/>
      <c r="AAM15" s="65"/>
      <c r="AAV15" s="65"/>
      <c r="ABA15" s="220"/>
      <c r="ABB15" s="65"/>
      <c r="ABC15" s="65"/>
      <c r="ABL15" s="65"/>
      <c r="ABQ15" s="220"/>
      <c r="ABR15" s="65"/>
      <c r="ABS15" s="65"/>
      <c r="ACB15" s="65"/>
      <c r="ACG15" s="220"/>
      <c r="ACH15" s="65"/>
      <c r="ACI15" s="65"/>
      <c r="ACR15" s="65"/>
      <c r="ACW15" s="220"/>
      <c r="ACX15" s="65"/>
      <c r="ACY15" s="65"/>
      <c r="ADH15" s="65"/>
      <c r="ADM15" s="220"/>
      <c r="ADN15" s="65"/>
      <c r="ADO15" s="65"/>
      <c r="ADX15" s="65"/>
      <c r="AEC15" s="220"/>
      <c r="AED15" s="65"/>
      <c r="AEE15" s="65"/>
      <c r="AEN15" s="65"/>
      <c r="AES15" s="220"/>
      <c r="AET15" s="65"/>
      <c r="AEU15" s="65"/>
      <c r="AFD15" s="65"/>
      <c r="AFI15" s="220"/>
      <c r="AFJ15" s="65"/>
      <c r="AFK15" s="65"/>
      <c r="AFT15" s="65"/>
      <c r="AFY15" s="220"/>
      <c r="AFZ15" s="65"/>
      <c r="AGA15" s="65"/>
      <c r="AGJ15" s="65"/>
      <c r="AGO15" s="220"/>
      <c r="AGP15" s="65"/>
      <c r="AGQ15" s="65"/>
      <c r="AGZ15" s="65"/>
      <c r="AHE15" s="220"/>
      <c r="AHF15" s="65"/>
      <c r="AHG15" s="65"/>
      <c r="AHP15" s="65"/>
      <c r="AHU15" s="220"/>
      <c r="AHV15" s="65"/>
      <c r="AHW15" s="65"/>
      <c r="AIF15" s="65"/>
      <c r="AIK15" s="220"/>
      <c r="AIL15" s="65"/>
      <c r="AIM15" s="65"/>
      <c r="AIV15" s="65"/>
      <c r="AJA15" s="220"/>
      <c r="AJB15" s="65"/>
      <c r="AJC15" s="65"/>
      <c r="AJL15" s="65"/>
      <c r="AJQ15" s="220"/>
      <c r="AJR15" s="65"/>
      <c r="AJS15" s="65"/>
      <c r="AKB15" s="65"/>
      <c r="AKG15" s="220"/>
      <c r="AKH15" s="65"/>
      <c r="AKI15" s="65"/>
      <c r="AKR15" s="65"/>
      <c r="AKW15" s="220"/>
      <c r="AKX15" s="65"/>
      <c r="AKY15" s="65"/>
      <c r="ALH15" s="65"/>
      <c r="ALM15" s="220"/>
      <c r="ALN15" s="65"/>
      <c r="ALO15" s="65"/>
      <c r="ALX15" s="65"/>
      <c r="AMC15" s="220"/>
      <c r="AMD15" s="65"/>
      <c r="AME15" s="65"/>
      <c r="AMN15" s="65"/>
      <c r="AMS15" s="220"/>
      <c r="AMT15" s="65"/>
      <c r="AMU15" s="65"/>
      <c r="AND15" s="65"/>
      <c r="ANI15" s="220"/>
      <c r="ANJ15" s="65"/>
      <c r="ANK15" s="65"/>
      <c r="ANT15" s="65"/>
      <c r="ANY15" s="220"/>
      <c r="ANZ15" s="65"/>
      <c r="AOA15" s="65"/>
      <c r="AOJ15" s="65"/>
      <c r="AOO15" s="220"/>
      <c r="AOP15" s="65"/>
      <c r="AOQ15" s="65"/>
      <c r="AOZ15" s="65"/>
      <c r="APE15" s="220"/>
      <c r="APF15" s="65"/>
      <c r="APG15" s="65"/>
      <c r="APP15" s="65"/>
      <c r="APU15" s="220"/>
      <c r="APV15" s="65"/>
      <c r="APW15" s="65"/>
      <c r="AQF15" s="65"/>
      <c r="AQK15" s="220"/>
      <c r="AQL15" s="65"/>
      <c r="AQM15" s="65"/>
      <c r="AQV15" s="65"/>
      <c r="ARA15" s="220"/>
      <c r="ARB15" s="65"/>
      <c r="ARC15" s="65"/>
      <c r="ARL15" s="65"/>
      <c r="ARQ15" s="220"/>
      <c r="ARR15" s="65"/>
      <c r="ARS15" s="65"/>
      <c r="ASB15" s="65"/>
      <c r="ASG15" s="220"/>
      <c r="ASH15" s="65"/>
      <c r="ASI15" s="65"/>
      <c r="ASR15" s="65"/>
      <c r="ASW15" s="220"/>
      <c r="ASX15" s="65"/>
      <c r="ASY15" s="65"/>
      <c r="ATH15" s="65"/>
      <c r="ATM15" s="220"/>
      <c r="ATN15" s="65"/>
      <c r="ATO15" s="65"/>
      <c r="ATX15" s="65"/>
      <c r="AUC15" s="220"/>
      <c r="AUD15" s="65"/>
      <c r="AUE15" s="65"/>
      <c r="AUN15" s="65"/>
      <c r="AUS15" s="220"/>
      <c r="AUT15" s="65"/>
      <c r="AUU15" s="65"/>
      <c r="AVD15" s="65"/>
      <c r="AVI15" s="220"/>
      <c r="AVJ15" s="65"/>
      <c r="AVK15" s="65"/>
      <c r="AVT15" s="65"/>
      <c r="AVY15" s="220"/>
      <c r="AVZ15" s="65"/>
      <c r="AWA15" s="65"/>
      <c r="AWJ15" s="65"/>
      <c r="AWO15" s="220"/>
      <c r="AWP15" s="65"/>
      <c r="AWQ15" s="65"/>
      <c r="AWZ15" s="65"/>
      <c r="AXE15" s="220"/>
      <c r="AXF15" s="65"/>
      <c r="AXG15" s="65"/>
      <c r="AXP15" s="65"/>
      <c r="AXU15" s="220"/>
      <c r="AXV15" s="65"/>
      <c r="AXW15" s="65"/>
      <c r="AYF15" s="65"/>
      <c r="AYK15" s="220"/>
      <c r="AYL15" s="65"/>
      <c r="AYM15" s="65"/>
      <c r="AYV15" s="65"/>
      <c r="AZA15" s="220"/>
      <c r="AZB15" s="65"/>
      <c r="AZC15" s="65"/>
      <c r="AZL15" s="65"/>
      <c r="AZQ15" s="220"/>
      <c r="AZR15" s="65"/>
      <c r="AZS15" s="65"/>
      <c r="BAB15" s="65"/>
      <c r="BAG15" s="220"/>
      <c r="BAH15" s="65"/>
      <c r="BAI15" s="65"/>
      <c r="BAR15" s="65"/>
      <c r="BAW15" s="220"/>
      <c r="BAX15" s="65"/>
      <c r="BAY15" s="65"/>
      <c r="BBH15" s="65"/>
      <c r="BBM15" s="220"/>
      <c r="BBN15" s="65"/>
      <c r="BBO15" s="65"/>
      <c r="BBX15" s="65"/>
      <c r="BCC15" s="220"/>
      <c r="BCD15" s="65"/>
      <c r="BCE15" s="65"/>
      <c r="BCN15" s="65"/>
      <c r="BCS15" s="220"/>
      <c r="BCT15" s="65"/>
      <c r="BCU15" s="65"/>
      <c r="BDD15" s="65"/>
      <c r="BDI15" s="220"/>
      <c r="BDJ15" s="65"/>
      <c r="BDK15" s="65"/>
      <c r="BDT15" s="65"/>
      <c r="BDY15" s="220"/>
      <c r="BDZ15" s="65"/>
      <c r="BEA15" s="65"/>
      <c r="BEJ15" s="65"/>
      <c r="BEO15" s="220"/>
      <c r="BEP15" s="65"/>
      <c r="BEQ15" s="65"/>
      <c r="BEZ15" s="65"/>
      <c r="BFE15" s="220"/>
      <c r="BFF15" s="65"/>
      <c r="BFG15" s="65"/>
      <c r="BFP15" s="65"/>
      <c r="BFU15" s="220"/>
      <c r="BFV15" s="65"/>
      <c r="BFW15" s="65"/>
      <c r="BGF15" s="65"/>
      <c r="BGK15" s="220"/>
      <c r="BGL15" s="65"/>
      <c r="BGM15" s="65"/>
      <c r="BGV15" s="65"/>
      <c r="BHA15" s="220"/>
      <c r="BHB15" s="65"/>
      <c r="BHC15" s="65"/>
      <c r="BHL15" s="65"/>
      <c r="BHQ15" s="220"/>
      <c r="BHR15" s="65"/>
      <c r="BHS15" s="65"/>
      <c r="BIB15" s="65"/>
      <c r="BIG15" s="220"/>
      <c r="BIH15" s="65"/>
      <c r="BII15" s="65"/>
      <c r="BIR15" s="65"/>
      <c r="BIW15" s="220"/>
      <c r="BIX15" s="65"/>
      <c r="BIY15" s="65"/>
      <c r="BJH15" s="65"/>
      <c r="BJM15" s="220"/>
      <c r="BJN15" s="65"/>
      <c r="BJO15" s="65"/>
      <c r="BJX15" s="65"/>
      <c r="BKC15" s="220"/>
      <c r="BKD15" s="65"/>
      <c r="BKE15" s="65"/>
      <c r="BKN15" s="65"/>
      <c r="BKS15" s="220"/>
      <c r="BKT15" s="65"/>
      <c r="BKU15" s="65"/>
      <c r="BLD15" s="65"/>
      <c r="BLI15" s="220"/>
      <c r="BLJ15" s="65"/>
      <c r="BLK15" s="65"/>
      <c r="BLT15" s="65"/>
      <c r="BLY15" s="220"/>
      <c r="BLZ15" s="65"/>
      <c r="BMA15" s="65"/>
      <c r="BMJ15" s="65"/>
      <c r="BMO15" s="220"/>
      <c r="BMP15" s="65"/>
      <c r="BMQ15" s="65"/>
      <c r="BMZ15" s="65"/>
      <c r="BNE15" s="220"/>
      <c r="BNF15" s="65"/>
      <c r="BNG15" s="65"/>
      <c r="BNP15" s="65"/>
      <c r="BNU15" s="220"/>
      <c r="BNV15" s="65"/>
      <c r="BNW15" s="65"/>
      <c r="BOF15" s="65"/>
      <c r="BOK15" s="220"/>
      <c r="BOL15" s="65"/>
      <c r="BOM15" s="65"/>
      <c r="BOV15" s="65"/>
      <c r="BPA15" s="220"/>
      <c r="BPB15" s="65"/>
      <c r="BPC15" s="65"/>
      <c r="BPL15" s="65"/>
      <c r="BPQ15" s="220"/>
      <c r="BPR15" s="65"/>
      <c r="BPS15" s="65"/>
      <c r="BQB15" s="65"/>
      <c r="BQG15" s="220"/>
      <c r="BQH15" s="65"/>
      <c r="BQI15" s="65"/>
      <c r="BQR15" s="65"/>
      <c r="BQW15" s="220"/>
      <c r="BQX15" s="65"/>
      <c r="BQY15" s="65"/>
      <c r="BRH15" s="65"/>
      <c r="BRM15" s="220"/>
      <c r="BRN15" s="65"/>
      <c r="BRO15" s="65"/>
      <c r="BRX15" s="65"/>
      <c r="BSC15" s="220"/>
      <c r="BSD15" s="65"/>
      <c r="BSE15" s="65"/>
      <c r="BSN15" s="65"/>
      <c r="BSS15" s="220"/>
      <c r="BST15" s="65"/>
      <c r="BSU15" s="65"/>
      <c r="BTD15" s="65"/>
      <c r="BTI15" s="220"/>
      <c r="BTJ15" s="65"/>
      <c r="BTK15" s="65"/>
      <c r="BTT15" s="65"/>
      <c r="BTY15" s="220"/>
      <c r="BTZ15" s="65"/>
      <c r="BUA15" s="65"/>
      <c r="BUJ15" s="65"/>
      <c r="BUO15" s="220"/>
      <c r="BUP15" s="65"/>
      <c r="BUQ15" s="65"/>
      <c r="BUZ15" s="65"/>
      <c r="BVE15" s="220"/>
      <c r="BVF15" s="65"/>
      <c r="BVG15" s="65"/>
      <c r="BVP15" s="65"/>
      <c r="BVU15" s="220"/>
      <c r="BVV15" s="65"/>
      <c r="BVW15" s="65"/>
      <c r="BWF15" s="65"/>
      <c r="BWK15" s="220"/>
      <c r="BWL15" s="65"/>
      <c r="BWM15" s="65"/>
      <c r="BWV15" s="65"/>
      <c r="BXA15" s="220"/>
      <c r="BXB15" s="65"/>
      <c r="BXC15" s="65"/>
      <c r="BXL15" s="65"/>
      <c r="BXQ15" s="220"/>
      <c r="BXR15" s="65"/>
      <c r="BXS15" s="65"/>
      <c r="BYB15" s="65"/>
      <c r="BYG15" s="220"/>
      <c r="BYH15" s="65"/>
      <c r="BYI15" s="65"/>
      <c r="BYR15" s="65"/>
      <c r="BYW15" s="220"/>
      <c r="BYX15" s="65"/>
      <c r="BYY15" s="65"/>
      <c r="BZH15" s="65"/>
      <c r="BZM15" s="220"/>
      <c r="BZN15" s="65"/>
      <c r="BZO15" s="65"/>
      <c r="BZX15" s="65"/>
      <c r="CAC15" s="220"/>
      <c r="CAD15" s="65"/>
      <c r="CAE15" s="65"/>
      <c r="CAN15" s="65"/>
      <c r="CAS15" s="220"/>
      <c r="CAT15" s="65"/>
      <c r="CAU15" s="65"/>
      <c r="CBD15" s="65"/>
      <c r="CBI15" s="220"/>
      <c r="CBJ15" s="65"/>
      <c r="CBK15" s="65"/>
      <c r="CBT15" s="65"/>
      <c r="CBY15" s="220"/>
      <c r="CBZ15" s="65"/>
      <c r="CCA15" s="65"/>
      <c r="CCJ15" s="65"/>
      <c r="CCO15" s="220"/>
      <c r="CCP15" s="65"/>
      <c r="CCQ15" s="65"/>
      <c r="CCZ15" s="65"/>
      <c r="CDE15" s="220"/>
      <c r="CDF15" s="65"/>
      <c r="CDG15" s="65"/>
      <c r="CDP15" s="65"/>
      <c r="CDU15" s="220"/>
      <c r="CDV15" s="65"/>
      <c r="CDW15" s="65"/>
      <c r="CEF15" s="65"/>
      <c r="CEK15" s="220"/>
      <c r="CEL15" s="65"/>
      <c r="CEM15" s="65"/>
      <c r="CEV15" s="65"/>
      <c r="CFA15" s="220"/>
      <c r="CFB15" s="65"/>
      <c r="CFC15" s="65"/>
      <c r="CFL15" s="65"/>
      <c r="CFQ15" s="220"/>
      <c r="CFR15" s="65"/>
      <c r="CFS15" s="65"/>
      <c r="CGB15" s="65"/>
      <c r="CGG15" s="220"/>
      <c r="CGH15" s="65"/>
      <c r="CGI15" s="65"/>
      <c r="CGR15" s="65"/>
      <c r="CGW15" s="220"/>
      <c r="CGX15" s="65"/>
      <c r="CGY15" s="65"/>
      <c r="CHH15" s="65"/>
      <c r="CHM15" s="220"/>
      <c r="CHN15" s="65"/>
      <c r="CHO15" s="65"/>
      <c r="CHX15" s="65"/>
      <c r="CIC15" s="220"/>
      <c r="CID15" s="65"/>
      <c r="CIE15" s="65"/>
      <c r="CIN15" s="65"/>
      <c r="CIS15" s="220"/>
      <c r="CIT15" s="65"/>
      <c r="CIU15" s="65"/>
      <c r="CJD15" s="65"/>
      <c r="CJI15" s="220"/>
      <c r="CJJ15" s="65"/>
      <c r="CJK15" s="65"/>
      <c r="CJT15" s="65"/>
      <c r="CJY15" s="220"/>
      <c r="CJZ15" s="65"/>
      <c r="CKA15" s="65"/>
      <c r="CKJ15" s="65"/>
      <c r="CKO15" s="220"/>
      <c r="CKP15" s="65"/>
      <c r="CKQ15" s="65"/>
      <c r="CKZ15" s="65"/>
      <c r="CLE15" s="220"/>
      <c r="CLF15" s="65"/>
      <c r="CLG15" s="65"/>
      <c r="CLP15" s="65"/>
      <c r="CLU15" s="220"/>
      <c r="CLV15" s="65"/>
      <c r="CLW15" s="65"/>
      <c r="CMF15" s="65"/>
      <c r="CMK15" s="220"/>
      <c r="CML15" s="65"/>
      <c r="CMM15" s="65"/>
      <c r="CMV15" s="65"/>
      <c r="CNA15" s="220"/>
      <c r="CNB15" s="65"/>
      <c r="CNC15" s="65"/>
      <c r="CNL15" s="65"/>
      <c r="CNQ15" s="220"/>
      <c r="CNR15" s="65"/>
      <c r="CNS15" s="65"/>
      <c r="COB15" s="65"/>
      <c r="COG15" s="220"/>
      <c r="COH15" s="65"/>
      <c r="COI15" s="65"/>
      <c r="COR15" s="65"/>
      <c r="COW15" s="220"/>
      <c r="COX15" s="65"/>
      <c r="COY15" s="65"/>
      <c r="CPH15" s="65"/>
      <c r="CPM15" s="220"/>
      <c r="CPN15" s="65"/>
      <c r="CPO15" s="65"/>
      <c r="CPX15" s="65"/>
      <c r="CQC15" s="220"/>
      <c r="CQD15" s="65"/>
      <c r="CQE15" s="65"/>
      <c r="CQN15" s="65"/>
      <c r="CQS15" s="220"/>
      <c r="CQT15" s="65"/>
      <c r="CQU15" s="65"/>
      <c r="CRD15" s="65"/>
      <c r="CRI15" s="220"/>
      <c r="CRJ15" s="65"/>
      <c r="CRK15" s="65"/>
      <c r="CRT15" s="65"/>
      <c r="CRY15" s="220"/>
      <c r="CRZ15" s="65"/>
      <c r="CSA15" s="65"/>
      <c r="CSJ15" s="65"/>
      <c r="CSO15" s="220"/>
      <c r="CSP15" s="65"/>
      <c r="CSQ15" s="65"/>
      <c r="CSZ15" s="65"/>
      <c r="CTE15" s="220"/>
      <c r="CTF15" s="65"/>
      <c r="CTG15" s="65"/>
      <c r="CTP15" s="65"/>
      <c r="CTU15" s="220"/>
      <c r="CTV15" s="65"/>
      <c r="CTW15" s="65"/>
      <c r="CUF15" s="65"/>
      <c r="CUK15" s="220"/>
      <c r="CUL15" s="65"/>
      <c r="CUM15" s="65"/>
      <c r="CUV15" s="65"/>
      <c r="CVA15" s="220"/>
      <c r="CVB15" s="65"/>
      <c r="CVC15" s="65"/>
      <c r="CVL15" s="65"/>
      <c r="CVQ15" s="220"/>
      <c r="CVR15" s="65"/>
      <c r="CVS15" s="65"/>
      <c r="CWB15" s="65"/>
      <c r="CWG15" s="220"/>
      <c r="CWH15" s="65"/>
      <c r="CWI15" s="65"/>
      <c r="CWR15" s="65"/>
      <c r="CWW15" s="220"/>
      <c r="CWX15" s="65"/>
      <c r="CWY15" s="65"/>
      <c r="CXH15" s="65"/>
      <c r="CXM15" s="220"/>
      <c r="CXN15" s="65"/>
      <c r="CXO15" s="65"/>
      <c r="CXX15" s="65"/>
      <c r="CYC15" s="220"/>
      <c r="CYD15" s="65"/>
      <c r="CYE15" s="65"/>
      <c r="CYN15" s="65"/>
      <c r="CYS15" s="220"/>
      <c r="CYT15" s="65"/>
      <c r="CYU15" s="65"/>
      <c r="CZD15" s="65"/>
      <c r="CZI15" s="220"/>
      <c r="CZJ15" s="65"/>
      <c r="CZK15" s="65"/>
      <c r="CZT15" s="65"/>
      <c r="CZY15" s="220"/>
      <c r="CZZ15" s="65"/>
      <c r="DAA15" s="65"/>
      <c r="DAJ15" s="65"/>
      <c r="DAO15" s="220"/>
      <c r="DAP15" s="65"/>
      <c r="DAQ15" s="65"/>
      <c r="DAZ15" s="65"/>
      <c r="DBE15" s="220"/>
      <c r="DBF15" s="65"/>
      <c r="DBG15" s="65"/>
      <c r="DBP15" s="65"/>
      <c r="DBU15" s="220"/>
      <c r="DBV15" s="65"/>
      <c r="DBW15" s="65"/>
      <c r="DCF15" s="65"/>
      <c r="DCK15" s="220"/>
      <c r="DCL15" s="65"/>
      <c r="DCM15" s="65"/>
      <c r="DCV15" s="65"/>
      <c r="DDA15" s="220"/>
      <c r="DDB15" s="65"/>
      <c r="DDC15" s="65"/>
      <c r="DDL15" s="65"/>
      <c r="DDQ15" s="220"/>
      <c r="DDR15" s="65"/>
      <c r="DDS15" s="65"/>
      <c r="DEB15" s="65"/>
      <c r="DEG15" s="220"/>
      <c r="DEH15" s="65"/>
      <c r="DEI15" s="65"/>
      <c r="DER15" s="65"/>
      <c r="DEW15" s="220"/>
      <c r="DEX15" s="65"/>
      <c r="DEY15" s="65"/>
      <c r="DFH15" s="65"/>
      <c r="DFM15" s="220"/>
      <c r="DFN15" s="65"/>
      <c r="DFO15" s="65"/>
      <c r="DFX15" s="65"/>
      <c r="DGC15" s="220"/>
      <c r="DGD15" s="65"/>
      <c r="DGE15" s="65"/>
      <c r="DGN15" s="65"/>
      <c r="DGS15" s="220"/>
      <c r="DGT15" s="65"/>
      <c r="DGU15" s="65"/>
      <c r="DHD15" s="65"/>
      <c r="DHI15" s="220"/>
      <c r="DHJ15" s="65"/>
      <c r="DHK15" s="65"/>
      <c r="DHT15" s="65"/>
      <c r="DHY15" s="220"/>
      <c r="DHZ15" s="65"/>
      <c r="DIA15" s="65"/>
      <c r="DIJ15" s="65"/>
      <c r="DIO15" s="220"/>
      <c r="DIP15" s="65"/>
      <c r="DIQ15" s="65"/>
      <c r="DIZ15" s="65"/>
      <c r="DJE15" s="220"/>
      <c r="DJF15" s="65"/>
      <c r="DJG15" s="65"/>
      <c r="DJP15" s="65"/>
      <c r="DJU15" s="220"/>
      <c r="DJV15" s="65"/>
      <c r="DJW15" s="65"/>
      <c r="DKF15" s="65"/>
      <c r="DKK15" s="220"/>
      <c r="DKL15" s="65"/>
      <c r="DKM15" s="65"/>
      <c r="DKV15" s="65"/>
      <c r="DLA15" s="220"/>
      <c r="DLB15" s="65"/>
      <c r="DLC15" s="65"/>
      <c r="DLL15" s="65"/>
      <c r="DLQ15" s="220"/>
      <c r="DLR15" s="65"/>
      <c r="DLS15" s="65"/>
      <c r="DMB15" s="65"/>
      <c r="DMG15" s="220"/>
      <c r="DMH15" s="65"/>
      <c r="DMI15" s="65"/>
      <c r="DMR15" s="65"/>
      <c r="DMW15" s="220"/>
      <c r="DMX15" s="65"/>
      <c r="DMY15" s="65"/>
      <c r="DNH15" s="65"/>
      <c r="DNM15" s="220"/>
      <c r="DNN15" s="65"/>
      <c r="DNO15" s="65"/>
      <c r="DNX15" s="65"/>
      <c r="DOC15" s="220"/>
      <c r="DOD15" s="65"/>
      <c r="DOE15" s="65"/>
      <c r="DON15" s="65"/>
      <c r="DOS15" s="220"/>
      <c r="DOT15" s="65"/>
      <c r="DOU15" s="65"/>
      <c r="DPD15" s="65"/>
      <c r="DPI15" s="220"/>
      <c r="DPJ15" s="65"/>
      <c r="DPK15" s="65"/>
      <c r="DPT15" s="65"/>
      <c r="DPY15" s="220"/>
      <c r="DPZ15" s="65"/>
      <c r="DQA15" s="65"/>
      <c r="DQJ15" s="65"/>
      <c r="DQO15" s="220"/>
      <c r="DQP15" s="65"/>
      <c r="DQQ15" s="65"/>
      <c r="DQZ15" s="65"/>
      <c r="DRE15" s="220"/>
      <c r="DRF15" s="65"/>
      <c r="DRG15" s="65"/>
      <c r="DRP15" s="65"/>
      <c r="DRU15" s="220"/>
      <c r="DRV15" s="65"/>
      <c r="DRW15" s="65"/>
      <c r="DSF15" s="65"/>
      <c r="DSK15" s="220"/>
      <c r="DSL15" s="65"/>
      <c r="DSM15" s="65"/>
      <c r="DSV15" s="65"/>
      <c r="DTA15" s="220"/>
      <c r="DTB15" s="65"/>
      <c r="DTC15" s="65"/>
      <c r="DTL15" s="65"/>
      <c r="DTQ15" s="220"/>
      <c r="DTR15" s="65"/>
      <c r="DTS15" s="65"/>
      <c r="DUB15" s="65"/>
      <c r="DUG15" s="220"/>
      <c r="DUH15" s="65"/>
      <c r="DUI15" s="65"/>
      <c r="DUR15" s="65"/>
      <c r="DUW15" s="220"/>
      <c r="DUX15" s="65"/>
      <c r="DUY15" s="65"/>
      <c r="DVH15" s="65"/>
      <c r="DVM15" s="220"/>
      <c r="DVN15" s="65"/>
      <c r="DVO15" s="65"/>
      <c r="DVX15" s="65"/>
      <c r="DWC15" s="220"/>
      <c r="DWD15" s="65"/>
      <c r="DWE15" s="65"/>
      <c r="DWN15" s="65"/>
      <c r="DWS15" s="220"/>
      <c r="DWT15" s="65"/>
      <c r="DWU15" s="65"/>
      <c r="DXD15" s="65"/>
      <c r="DXI15" s="220"/>
      <c r="DXJ15" s="65"/>
      <c r="DXK15" s="65"/>
      <c r="DXT15" s="65"/>
      <c r="DXY15" s="220"/>
      <c r="DXZ15" s="65"/>
      <c r="DYA15" s="65"/>
      <c r="DYJ15" s="65"/>
      <c r="DYO15" s="220"/>
      <c r="DYP15" s="65"/>
      <c r="DYQ15" s="65"/>
      <c r="DYZ15" s="65"/>
      <c r="DZE15" s="220"/>
      <c r="DZF15" s="65"/>
      <c r="DZG15" s="65"/>
      <c r="DZP15" s="65"/>
      <c r="DZU15" s="220"/>
      <c r="DZV15" s="65"/>
      <c r="DZW15" s="65"/>
      <c r="EAF15" s="65"/>
      <c r="EAK15" s="220"/>
      <c r="EAL15" s="65"/>
      <c r="EAM15" s="65"/>
      <c r="EAV15" s="65"/>
      <c r="EBA15" s="220"/>
      <c r="EBB15" s="65"/>
      <c r="EBC15" s="65"/>
      <c r="EBL15" s="65"/>
      <c r="EBQ15" s="220"/>
      <c r="EBR15" s="65"/>
      <c r="EBS15" s="65"/>
      <c r="ECB15" s="65"/>
      <c r="ECG15" s="220"/>
      <c r="ECH15" s="65"/>
      <c r="ECI15" s="65"/>
      <c r="ECR15" s="65"/>
      <c r="ECW15" s="220"/>
      <c r="ECX15" s="65"/>
      <c r="ECY15" s="65"/>
      <c r="EDH15" s="65"/>
      <c r="EDM15" s="220"/>
      <c r="EDN15" s="65"/>
      <c r="EDO15" s="65"/>
      <c r="EDX15" s="65"/>
      <c r="EEC15" s="220"/>
      <c r="EED15" s="65"/>
      <c r="EEE15" s="65"/>
      <c r="EEN15" s="65"/>
      <c r="EES15" s="220"/>
      <c r="EET15" s="65"/>
      <c r="EEU15" s="65"/>
      <c r="EFD15" s="65"/>
      <c r="EFI15" s="220"/>
      <c r="EFJ15" s="65"/>
      <c r="EFK15" s="65"/>
      <c r="EFT15" s="65"/>
      <c r="EFY15" s="220"/>
      <c r="EFZ15" s="65"/>
      <c r="EGA15" s="65"/>
      <c r="EGJ15" s="65"/>
      <c r="EGO15" s="220"/>
      <c r="EGP15" s="65"/>
      <c r="EGQ15" s="65"/>
      <c r="EGZ15" s="65"/>
      <c r="EHE15" s="220"/>
      <c r="EHF15" s="65"/>
      <c r="EHG15" s="65"/>
      <c r="EHP15" s="65"/>
      <c r="EHU15" s="220"/>
      <c r="EHV15" s="65"/>
      <c r="EHW15" s="65"/>
      <c r="EIF15" s="65"/>
      <c r="EIK15" s="220"/>
      <c r="EIL15" s="65"/>
      <c r="EIM15" s="65"/>
      <c r="EIV15" s="65"/>
      <c r="EJA15" s="220"/>
      <c r="EJB15" s="65"/>
      <c r="EJC15" s="65"/>
      <c r="EJL15" s="65"/>
      <c r="EJQ15" s="220"/>
      <c r="EJR15" s="65"/>
      <c r="EJS15" s="65"/>
      <c r="EKB15" s="65"/>
      <c r="EKG15" s="220"/>
      <c r="EKH15" s="65"/>
      <c r="EKI15" s="65"/>
      <c r="EKR15" s="65"/>
      <c r="EKW15" s="220"/>
      <c r="EKX15" s="65"/>
      <c r="EKY15" s="65"/>
      <c r="ELH15" s="65"/>
      <c r="ELM15" s="220"/>
      <c r="ELN15" s="65"/>
      <c r="ELO15" s="65"/>
      <c r="ELX15" s="65"/>
      <c r="EMC15" s="220"/>
      <c r="EMD15" s="65"/>
      <c r="EME15" s="65"/>
      <c r="EMN15" s="65"/>
      <c r="EMS15" s="220"/>
      <c r="EMT15" s="65"/>
      <c r="EMU15" s="65"/>
      <c r="END15" s="65"/>
      <c r="ENI15" s="220"/>
      <c r="ENJ15" s="65"/>
      <c r="ENK15" s="65"/>
      <c r="ENT15" s="65"/>
      <c r="ENY15" s="220"/>
      <c r="ENZ15" s="65"/>
      <c r="EOA15" s="65"/>
      <c r="EOJ15" s="65"/>
      <c r="EOO15" s="220"/>
      <c r="EOP15" s="65"/>
      <c r="EOQ15" s="65"/>
      <c r="EOZ15" s="65"/>
      <c r="EPE15" s="220"/>
      <c r="EPF15" s="65"/>
      <c r="EPG15" s="65"/>
      <c r="EPP15" s="65"/>
      <c r="EPU15" s="220"/>
      <c r="EPV15" s="65"/>
      <c r="EPW15" s="65"/>
      <c r="EQF15" s="65"/>
      <c r="EQK15" s="220"/>
      <c r="EQL15" s="65"/>
      <c r="EQM15" s="65"/>
      <c r="EQV15" s="65"/>
      <c r="ERA15" s="220"/>
      <c r="ERB15" s="65"/>
      <c r="ERC15" s="65"/>
      <c r="ERL15" s="65"/>
      <c r="ERQ15" s="220"/>
      <c r="ERR15" s="65"/>
      <c r="ERS15" s="65"/>
      <c r="ESB15" s="65"/>
      <c r="ESG15" s="220"/>
      <c r="ESH15" s="65"/>
      <c r="ESI15" s="65"/>
      <c r="ESR15" s="65"/>
      <c r="ESW15" s="220"/>
      <c r="ESX15" s="65"/>
      <c r="ESY15" s="65"/>
      <c r="ETH15" s="65"/>
      <c r="ETM15" s="220"/>
      <c r="ETN15" s="65"/>
      <c r="ETO15" s="65"/>
      <c r="ETX15" s="65"/>
      <c r="EUC15" s="220"/>
      <c r="EUD15" s="65"/>
      <c r="EUE15" s="65"/>
      <c r="EUN15" s="65"/>
      <c r="EUS15" s="220"/>
      <c r="EUT15" s="65"/>
      <c r="EUU15" s="65"/>
      <c r="EVD15" s="65"/>
      <c r="EVI15" s="220"/>
      <c r="EVJ15" s="65"/>
      <c r="EVK15" s="65"/>
      <c r="EVT15" s="65"/>
      <c r="EVY15" s="220"/>
      <c r="EVZ15" s="65"/>
      <c r="EWA15" s="65"/>
      <c r="EWJ15" s="65"/>
      <c r="EWO15" s="220"/>
      <c r="EWP15" s="65"/>
      <c r="EWQ15" s="65"/>
      <c r="EWZ15" s="65"/>
      <c r="EXE15" s="220"/>
      <c r="EXF15" s="65"/>
      <c r="EXG15" s="65"/>
      <c r="EXP15" s="65"/>
      <c r="EXU15" s="220"/>
      <c r="EXV15" s="65"/>
      <c r="EXW15" s="65"/>
      <c r="EYF15" s="65"/>
      <c r="EYK15" s="220"/>
      <c r="EYL15" s="65"/>
      <c r="EYM15" s="65"/>
      <c r="EYV15" s="65"/>
      <c r="EZA15" s="220"/>
      <c r="EZB15" s="65"/>
      <c r="EZC15" s="65"/>
      <c r="EZL15" s="65"/>
      <c r="EZQ15" s="220"/>
      <c r="EZR15" s="65"/>
      <c r="EZS15" s="65"/>
      <c r="FAB15" s="65"/>
      <c r="FAG15" s="220"/>
      <c r="FAH15" s="65"/>
      <c r="FAI15" s="65"/>
      <c r="FAR15" s="65"/>
      <c r="FAW15" s="220"/>
      <c r="FAX15" s="65"/>
      <c r="FAY15" s="65"/>
      <c r="FBH15" s="65"/>
      <c r="FBM15" s="220"/>
      <c r="FBN15" s="65"/>
      <c r="FBO15" s="65"/>
      <c r="FBX15" s="65"/>
      <c r="FCC15" s="220"/>
      <c r="FCD15" s="65"/>
      <c r="FCE15" s="65"/>
      <c r="FCN15" s="65"/>
      <c r="FCS15" s="220"/>
      <c r="FCT15" s="65"/>
      <c r="FCU15" s="65"/>
      <c r="FDD15" s="65"/>
      <c r="FDI15" s="220"/>
      <c r="FDJ15" s="65"/>
      <c r="FDK15" s="65"/>
      <c r="FDT15" s="65"/>
      <c r="FDY15" s="220"/>
      <c r="FDZ15" s="65"/>
      <c r="FEA15" s="65"/>
      <c r="FEJ15" s="65"/>
      <c r="FEO15" s="220"/>
      <c r="FEP15" s="65"/>
      <c r="FEQ15" s="65"/>
      <c r="FEZ15" s="65"/>
      <c r="FFE15" s="220"/>
      <c r="FFF15" s="65"/>
      <c r="FFG15" s="65"/>
      <c r="FFP15" s="65"/>
      <c r="FFU15" s="220"/>
      <c r="FFV15" s="65"/>
      <c r="FFW15" s="65"/>
      <c r="FGF15" s="65"/>
      <c r="FGK15" s="220"/>
      <c r="FGL15" s="65"/>
      <c r="FGM15" s="65"/>
      <c r="FGV15" s="65"/>
      <c r="FHA15" s="220"/>
      <c r="FHB15" s="65"/>
      <c r="FHC15" s="65"/>
      <c r="FHL15" s="65"/>
      <c r="FHQ15" s="220"/>
      <c r="FHR15" s="65"/>
      <c r="FHS15" s="65"/>
      <c r="FIB15" s="65"/>
      <c r="FIG15" s="220"/>
      <c r="FIH15" s="65"/>
      <c r="FII15" s="65"/>
      <c r="FIR15" s="65"/>
      <c r="FIW15" s="220"/>
      <c r="FIX15" s="65"/>
      <c r="FIY15" s="65"/>
      <c r="FJH15" s="65"/>
      <c r="FJM15" s="220"/>
      <c r="FJN15" s="65"/>
      <c r="FJO15" s="65"/>
      <c r="FJX15" s="65"/>
      <c r="FKC15" s="220"/>
      <c r="FKD15" s="65"/>
      <c r="FKE15" s="65"/>
      <c r="FKN15" s="65"/>
      <c r="FKS15" s="220"/>
      <c r="FKT15" s="65"/>
      <c r="FKU15" s="65"/>
      <c r="FLD15" s="65"/>
      <c r="FLI15" s="220"/>
      <c r="FLJ15" s="65"/>
      <c r="FLK15" s="65"/>
      <c r="FLT15" s="65"/>
      <c r="FLY15" s="220"/>
      <c r="FLZ15" s="65"/>
      <c r="FMA15" s="65"/>
      <c r="FMJ15" s="65"/>
      <c r="FMO15" s="220"/>
      <c r="FMP15" s="65"/>
      <c r="FMQ15" s="65"/>
      <c r="FMZ15" s="65"/>
      <c r="FNE15" s="220"/>
      <c r="FNF15" s="65"/>
      <c r="FNG15" s="65"/>
      <c r="FNP15" s="65"/>
      <c r="FNU15" s="220"/>
      <c r="FNV15" s="65"/>
      <c r="FNW15" s="65"/>
      <c r="FOF15" s="65"/>
      <c r="FOK15" s="220"/>
      <c r="FOL15" s="65"/>
      <c r="FOM15" s="65"/>
      <c r="FOV15" s="65"/>
      <c r="FPA15" s="220"/>
      <c r="FPB15" s="65"/>
      <c r="FPC15" s="65"/>
      <c r="FPL15" s="65"/>
      <c r="FPQ15" s="220"/>
      <c r="FPR15" s="65"/>
      <c r="FPS15" s="65"/>
      <c r="FQB15" s="65"/>
      <c r="FQG15" s="220"/>
      <c r="FQH15" s="65"/>
      <c r="FQI15" s="65"/>
      <c r="FQR15" s="65"/>
      <c r="FQW15" s="220"/>
      <c r="FQX15" s="65"/>
      <c r="FQY15" s="65"/>
      <c r="FRH15" s="65"/>
      <c r="FRM15" s="220"/>
      <c r="FRN15" s="65"/>
      <c r="FRO15" s="65"/>
      <c r="FRX15" s="65"/>
      <c r="FSC15" s="220"/>
      <c r="FSD15" s="65"/>
      <c r="FSE15" s="65"/>
      <c r="FSN15" s="65"/>
      <c r="FSS15" s="220"/>
      <c r="FST15" s="65"/>
      <c r="FSU15" s="65"/>
      <c r="FTD15" s="65"/>
      <c r="FTI15" s="220"/>
      <c r="FTJ15" s="65"/>
      <c r="FTK15" s="65"/>
      <c r="FTT15" s="65"/>
      <c r="FTY15" s="220"/>
      <c r="FTZ15" s="65"/>
      <c r="FUA15" s="65"/>
      <c r="FUJ15" s="65"/>
      <c r="FUO15" s="220"/>
      <c r="FUP15" s="65"/>
      <c r="FUQ15" s="65"/>
      <c r="FUZ15" s="65"/>
      <c r="FVE15" s="220"/>
      <c r="FVF15" s="65"/>
      <c r="FVG15" s="65"/>
      <c r="FVP15" s="65"/>
      <c r="FVU15" s="220"/>
      <c r="FVV15" s="65"/>
      <c r="FVW15" s="65"/>
      <c r="FWF15" s="65"/>
      <c r="FWK15" s="220"/>
      <c r="FWL15" s="65"/>
      <c r="FWM15" s="65"/>
      <c r="FWV15" s="65"/>
      <c r="FXA15" s="220"/>
      <c r="FXB15" s="65"/>
      <c r="FXC15" s="65"/>
      <c r="FXL15" s="65"/>
      <c r="FXQ15" s="220"/>
      <c r="FXR15" s="65"/>
      <c r="FXS15" s="65"/>
      <c r="FYB15" s="65"/>
      <c r="FYG15" s="220"/>
      <c r="FYH15" s="65"/>
      <c r="FYI15" s="65"/>
      <c r="FYR15" s="65"/>
      <c r="FYW15" s="220"/>
      <c r="FYX15" s="65"/>
      <c r="FYY15" s="65"/>
      <c r="FZH15" s="65"/>
      <c r="FZM15" s="220"/>
      <c r="FZN15" s="65"/>
      <c r="FZO15" s="65"/>
      <c r="FZX15" s="65"/>
      <c r="GAC15" s="220"/>
      <c r="GAD15" s="65"/>
      <c r="GAE15" s="65"/>
      <c r="GAN15" s="65"/>
      <c r="GAS15" s="220"/>
      <c r="GAT15" s="65"/>
      <c r="GAU15" s="65"/>
      <c r="GBD15" s="65"/>
      <c r="GBI15" s="220"/>
      <c r="GBJ15" s="65"/>
      <c r="GBK15" s="65"/>
      <c r="GBT15" s="65"/>
      <c r="GBY15" s="220"/>
      <c r="GBZ15" s="65"/>
      <c r="GCA15" s="65"/>
      <c r="GCJ15" s="65"/>
      <c r="GCO15" s="220"/>
      <c r="GCP15" s="65"/>
      <c r="GCQ15" s="65"/>
      <c r="GCZ15" s="65"/>
      <c r="GDE15" s="220"/>
      <c r="GDF15" s="65"/>
      <c r="GDG15" s="65"/>
      <c r="GDP15" s="65"/>
      <c r="GDU15" s="220"/>
      <c r="GDV15" s="65"/>
      <c r="GDW15" s="65"/>
      <c r="GEF15" s="65"/>
      <c r="GEK15" s="220"/>
      <c r="GEL15" s="65"/>
      <c r="GEM15" s="65"/>
      <c r="GEV15" s="65"/>
      <c r="GFA15" s="220"/>
      <c r="GFB15" s="65"/>
      <c r="GFC15" s="65"/>
      <c r="GFL15" s="65"/>
      <c r="GFQ15" s="220"/>
      <c r="GFR15" s="65"/>
      <c r="GFS15" s="65"/>
      <c r="GGB15" s="65"/>
      <c r="GGG15" s="220"/>
      <c r="GGH15" s="65"/>
      <c r="GGI15" s="65"/>
      <c r="GGR15" s="65"/>
      <c r="GGW15" s="220"/>
      <c r="GGX15" s="65"/>
      <c r="GGY15" s="65"/>
      <c r="GHH15" s="65"/>
      <c r="GHM15" s="220"/>
      <c r="GHN15" s="65"/>
      <c r="GHO15" s="65"/>
      <c r="GHX15" s="65"/>
      <c r="GIC15" s="220"/>
      <c r="GID15" s="65"/>
      <c r="GIE15" s="65"/>
      <c r="GIN15" s="65"/>
      <c r="GIS15" s="220"/>
      <c r="GIT15" s="65"/>
      <c r="GIU15" s="65"/>
      <c r="GJD15" s="65"/>
      <c r="GJI15" s="220"/>
      <c r="GJJ15" s="65"/>
      <c r="GJK15" s="65"/>
      <c r="GJT15" s="65"/>
      <c r="GJY15" s="220"/>
      <c r="GJZ15" s="65"/>
      <c r="GKA15" s="65"/>
      <c r="GKJ15" s="65"/>
      <c r="GKO15" s="220"/>
      <c r="GKP15" s="65"/>
      <c r="GKQ15" s="65"/>
      <c r="GKZ15" s="65"/>
      <c r="GLE15" s="220"/>
      <c r="GLF15" s="65"/>
      <c r="GLG15" s="65"/>
      <c r="GLP15" s="65"/>
      <c r="GLU15" s="220"/>
      <c r="GLV15" s="65"/>
      <c r="GLW15" s="65"/>
      <c r="GMF15" s="65"/>
      <c r="GMK15" s="220"/>
      <c r="GML15" s="65"/>
      <c r="GMM15" s="65"/>
      <c r="GMV15" s="65"/>
      <c r="GNA15" s="220"/>
      <c r="GNB15" s="65"/>
      <c r="GNC15" s="65"/>
      <c r="GNL15" s="65"/>
      <c r="GNQ15" s="220"/>
      <c r="GNR15" s="65"/>
      <c r="GNS15" s="65"/>
      <c r="GOB15" s="65"/>
      <c r="GOG15" s="220"/>
      <c r="GOH15" s="65"/>
      <c r="GOI15" s="65"/>
      <c r="GOR15" s="65"/>
      <c r="GOW15" s="220"/>
      <c r="GOX15" s="65"/>
      <c r="GOY15" s="65"/>
      <c r="GPH15" s="65"/>
      <c r="GPM15" s="220"/>
      <c r="GPN15" s="65"/>
      <c r="GPO15" s="65"/>
      <c r="GPX15" s="65"/>
      <c r="GQC15" s="220"/>
      <c r="GQD15" s="65"/>
      <c r="GQE15" s="65"/>
      <c r="GQN15" s="65"/>
      <c r="GQS15" s="220"/>
      <c r="GQT15" s="65"/>
      <c r="GQU15" s="65"/>
      <c r="GRD15" s="65"/>
      <c r="GRI15" s="220"/>
      <c r="GRJ15" s="65"/>
      <c r="GRK15" s="65"/>
      <c r="GRT15" s="65"/>
      <c r="GRY15" s="220"/>
      <c r="GRZ15" s="65"/>
      <c r="GSA15" s="65"/>
      <c r="GSJ15" s="65"/>
      <c r="GSO15" s="220"/>
      <c r="GSP15" s="65"/>
      <c r="GSQ15" s="65"/>
      <c r="GSZ15" s="65"/>
      <c r="GTE15" s="220"/>
      <c r="GTF15" s="65"/>
      <c r="GTG15" s="65"/>
      <c r="GTP15" s="65"/>
      <c r="GTU15" s="220"/>
      <c r="GTV15" s="65"/>
      <c r="GTW15" s="65"/>
      <c r="GUF15" s="65"/>
      <c r="GUK15" s="220"/>
      <c r="GUL15" s="65"/>
      <c r="GUM15" s="65"/>
      <c r="GUV15" s="65"/>
      <c r="GVA15" s="220"/>
      <c r="GVB15" s="65"/>
      <c r="GVC15" s="65"/>
      <c r="GVL15" s="65"/>
      <c r="GVQ15" s="220"/>
      <c r="GVR15" s="65"/>
      <c r="GVS15" s="65"/>
      <c r="GWB15" s="65"/>
      <c r="GWG15" s="220"/>
      <c r="GWH15" s="65"/>
      <c r="GWI15" s="65"/>
      <c r="GWR15" s="65"/>
      <c r="GWW15" s="220"/>
      <c r="GWX15" s="65"/>
      <c r="GWY15" s="65"/>
      <c r="GXH15" s="65"/>
      <c r="GXM15" s="220"/>
      <c r="GXN15" s="65"/>
      <c r="GXO15" s="65"/>
      <c r="GXX15" s="65"/>
      <c r="GYC15" s="220"/>
      <c r="GYD15" s="65"/>
      <c r="GYE15" s="65"/>
      <c r="GYN15" s="65"/>
      <c r="GYS15" s="220"/>
      <c r="GYT15" s="65"/>
      <c r="GYU15" s="65"/>
      <c r="GZD15" s="65"/>
      <c r="GZI15" s="220"/>
      <c r="GZJ15" s="65"/>
      <c r="GZK15" s="65"/>
      <c r="GZT15" s="65"/>
      <c r="GZY15" s="220"/>
      <c r="GZZ15" s="65"/>
      <c r="HAA15" s="65"/>
      <c r="HAJ15" s="65"/>
      <c r="HAO15" s="220"/>
      <c r="HAP15" s="65"/>
      <c r="HAQ15" s="65"/>
      <c r="HAZ15" s="65"/>
      <c r="HBE15" s="220"/>
      <c r="HBF15" s="65"/>
      <c r="HBG15" s="65"/>
      <c r="HBP15" s="65"/>
      <c r="HBU15" s="220"/>
      <c r="HBV15" s="65"/>
      <c r="HBW15" s="65"/>
      <c r="HCF15" s="65"/>
      <c r="HCK15" s="220"/>
      <c r="HCL15" s="65"/>
      <c r="HCM15" s="65"/>
      <c r="HCV15" s="65"/>
      <c r="HDA15" s="220"/>
      <c r="HDB15" s="65"/>
      <c r="HDC15" s="65"/>
      <c r="HDL15" s="65"/>
      <c r="HDQ15" s="220"/>
      <c r="HDR15" s="65"/>
      <c r="HDS15" s="65"/>
      <c r="HEB15" s="65"/>
      <c r="HEG15" s="220"/>
      <c r="HEH15" s="65"/>
      <c r="HEI15" s="65"/>
      <c r="HER15" s="65"/>
      <c r="HEW15" s="220"/>
      <c r="HEX15" s="65"/>
      <c r="HEY15" s="65"/>
      <c r="HFH15" s="65"/>
      <c r="HFM15" s="220"/>
      <c r="HFN15" s="65"/>
      <c r="HFO15" s="65"/>
      <c r="HFX15" s="65"/>
      <c r="HGC15" s="220"/>
      <c r="HGD15" s="65"/>
      <c r="HGE15" s="65"/>
      <c r="HGN15" s="65"/>
      <c r="HGS15" s="220"/>
      <c r="HGT15" s="65"/>
      <c r="HGU15" s="65"/>
      <c r="HHD15" s="65"/>
      <c r="HHI15" s="220"/>
      <c r="HHJ15" s="65"/>
      <c r="HHK15" s="65"/>
      <c r="HHT15" s="65"/>
      <c r="HHY15" s="220"/>
      <c r="HHZ15" s="65"/>
      <c r="HIA15" s="65"/>
      <c r="HIJ15" s="65"/>
      <c r="HIO15" s="220"/>
      <c r="HIP15" s="65"/>
      <c r="HIQ15" s="65"/>
      <c r="HIZ15" s="65"/>
      <c r="HJE15" s="220"/>
      <c r="HJF15" s="65"/>
      <c r="HJG15" s="65"/>
      <c r="HJP15" s="65"/>
      <c r="HJU15" s="220"/>
      <c r="HJV15" s="65"/>
      <c r="HJW15" s="65"/>
      <c r="HKF15" s="65"/>
      <c r="HKK15" s="220"/>
      <c r="HKL15" s="65"/>
      <c r="HKM15" s="65"/>
      <c r="HKV15" s="65"/>
      <c r="HLA15" s="220"/>
      <c r="HLB15" s="65"/>
      <c r="HLC15" s="65"/>
      <c r="HLL15" s="65"/>
      <c r="HLQ15" s="220"/>
      <c r="HLR15" s="65"/>
      <c r="HLS15" s="65"/>
      <c r="HMB15" s="65"/>
      <c r="HMG15" s="220"/>
      <c r="HMH15" s="65"/>
      <c r="HMI15" s="65"/>
      <c r="HMR15" s="65"/>
      <c r="HMW15" s="220"/>
      <c r="HMX15" s="65"/>
      <c r="HMY15" s="65"/>
      <c r="HNH15" s="65"/>
      <c r="HNM15" s="220"/>
      <c r="HNN15" s="65"/>
      <c r="HNO15" s="65"/>
      <c r="HNX15" s="65"/>
      <c r="HOC15" s="220"/>
      <c r="HOD15" s="65"/>
      <c r="HOE15" s="65"/>
      <c r="HON15" s="65"/>
      <c r="HOS15" s="220"/>
      <c r="HOT15" s="65"/>
      <c r="HOU15" s="65"/>
      <c r="HPD15" s="65"/>
      <c r="HPI15" s="220"/>
      <c r="HPJ15" s="65"/>
      <c r="HPK15" s="65"/>
      <c r="HPT15" s="65"/>
      <c r="HPY15" s="220"/>
      <c r="HPZ15" s="65"/>
      <c r="HQA15" s="65"/>
      <c r="HQJ15" s="65"/>
      <c r="HQO15" s="220"/>
      <c r="HQP15" s="65"/>
      <c r="HQQ15" s="65"/>
      <c r="HQZ15" s="65"/>
      <c r="HRE15" s="220"/>
      <c r="HRF15" s="65"/>
      <c r="HRG15" s="65"/>
      <c r="HRP15" s="65"/>
      <c r="HRU15" s="220"/>
      <c r="HRV15" s="65"/>
      <c r="HRW15" s="65"/>
      <c r="HSF15" s="65"/>
      <c r="HSK15" s="220"/>
      <c r="HSL15" s="65"/>
      <c r="HSM15" s="65"/>
      <c r="HSV15" s="65"/>
      <c r="HTA15" s="220"/>
      <c r="HTB15" s="65"/>
      <c r="HTC15" s="65"/>
      <c r="HTL15" s="65"/>
      <c r="HTQ15" s="220"/>
      <c r="HTR15" s="65"/>
      <c r="HTS15" s="65"/>
      <c r="HUB15" s="65"/>
      <c r="HUG15" s="220"/>
      <c r="HUH15" s="65"/>
      <c r="HUI15" s="65"/>
      <c r="HUR15" s="65"/>
      <c r="HUW15" s="220"/>
      <c r="HUX15" s="65"/>
      <c r="HUY15" s="65"/>
      <c r="HVH15" s="65"/>
      <c r="HVM15" s="220"/>
      <c r="HVN15" s="65"/>
      <c r="HVO15" s="65"/>
      <c r="HVX15" s="65"/>
      <c r="HWC15" s="220"/>
      <c r="HWD15" s="65"/>
      <c r="HWE15" s="65"/>
      <c r="HWN15" s="65"/>
      <c r="HWS15" s="220"/>
      <c r="HWT15" s="65"/>
      <c r="HWU15" s="65"/>
      <c r="HXD15" s="65"/>
      <c r="HXI15" s="220"/>
      <c r="HXJ15" s="65"/>
      <c r="HXK15" s="65"/>
      <c r="HXT15" s="65"/>
      <c r="HXY15" s="220"/>
      <c r="HXZ15" s="65"/>
      <c r="HYA15" s="65"/>
      <c r="HYJ15" s="65"/>
      <c r="HYO15" s="220"/>
      <c r="HYP15" s="65"/>
      <c r="HYQ15" s="65"/>
      <c r="HYZ15" s="65"/>
      <c r="HZE15" s="220"/>
      <c r="HZF15" s="65"/>
      <c r="HZG15" s="65"/>
      <c r="HZP15" s="65"/>
      <c r="HZU15" s="220"/>
      <c r="HZV15" s="65"/>
      <c r="HZW15" s="65"/>
      <c r="IAF15" s="65"/>
      <c r="IAK15" s="220"/>
      <c r="IAL15" s="65"/>
      <c r="IAM15" s="65"/>
      <c r="IAV15" s="65"/>
      <c r="IBA15" s="220"/>
      <c r="IBB15" s="65"/>
      <c r="IBC15" s="65"/>
      <c r="IBL15" s="65"/>
      <c r="IBQ15" s="220"/>
      <c r="IBR15" s="65"/>
      <c r="IBS15" s="65"/>
      <c r="ICB15" s="65"/>
      <c r="ICG15" s="220"/>
      <c r="ICH15" s="65"/>
      <c r="ICI15" s="65"/>
      <c r="ICR15" s="65"/>
      <c r="ICW15" s="220"/>
      <c r="ICX15" s="65"/>
      <c r="ICY15" s="65"/>
      <c r="IDH15" s="65"/>
      <c r="IDM15" s="220"/>
      <c r="IDN15" s="65"/>
      <c r="IDO15" s="65"/>
      <c r="IDX15" s="65"/>
      <c r="IEC15" s="220"/>
      <c r="IED15" s="65"/>
      <c r="IEE15" s="65"/>
      <c r="IEN15" s="65"/>
      <c r="IES15" s="220"/>
      <c r="IET15" s="65"/>
      <c r="IEU15" s="65"/>
      <c r="IFD15" s="65"/>
      <c r="IFI15" s="220"/>
      <c r="IFJ15" s="65"/>
      <c r="IFK15" s="65"/>
      <c r="IFT15" s="65"/>
      <c r="IFY15" s="220"/>
      <c r="IFZ15" s="65"/>
      <c r="IGA15" s="65"/>
      <c r="IGJ15" s="65"/>
      <c r="IGO15" s="220"/>
      <c r="IGP15" s="65"/>
      <c r="IGQ15" s="65"/>
      <c r="IGZ15" s="65"/>
      <c r="IHE15" s="220"/>
      <c r="IHF15" s="65"/>
      <c r="IHG15" s="65"/>
      <c r="IHP15" s="65"/>
      <c r="IHU15" s="220"/>
      <c r="IHV15" s="65"/>
      <c r="IHW15" s="65"/>
      <c r="IIF15" s="65"/>
      <c r="IIK15" s="220"/>
      <c r="IIL15" s="65"/>
      <c r="IIM15" s="65"/>
      <c r="IIV15" s="65"/>
      <c r="IJA15" s="220"/>
      <c r="IJB15" s="65"/>
      <c r="IJC15" s="65"/>
      <c r="IJL15" s="65"/>
      <c r="IJQ15" s="220"/>
      <c r="IJR15" s="65"/>
      <c r="IJS15" s="65"/>
      <c r="IKB15" s="65"/>
      <c r="IKG15" s="220"/>
      <c r="IKH15" s="65"/>
      <c r="IKI15" s="65"/>
      <c r="IKR15" s="65"/>
      <c r="IKW15" s="220"/>
      <c r="IKX15" s="65"/>
      <c r="IKY15" s="65"/>
      <c r="ILH15" s="65"/>
      <c r="ILM15" s="220"/>
      <c r="ILN15" s="65"/>
      <c r="ILO15" s="65"/>
      <c r="ILX15" s="65"/>
      <c r="IMC15" s="220"/>
      <c r="IMD15" s="65"/>
      <c r="IME15" s="65"/>
      <c r="IMN15" s="65"/>
      <c r="IMS15" s="220"/>
      <c r="IMT15" s="65"/>
      <c r="IMU15" s="65"/>
      <c r="IND15" s="65"/>
      <c r="INI15" s="220"/>
      <c r="INJ15" s="65"/>
      <c r="INK15" s="65"/>
      <c r="INT15" s="65"/>
      <c r="INY15" s="220"/>
      <c r="INZ15" s="65"/>
      <c r="IOA15" s="65"/>
      <c r="IOJ15" s="65"/>
      <c r="IOO15" s="220"/>
      <c r="IOP15" s="65"/>
      <c r="IOQ15" s="65"/>
      <c r="IOZ15" s="65"/>
      <c r="IPE15" s="220"/>
      <c r="IPF15" s="65"/>
      <c r="IPG15" s="65"/>
      <c r="IPP15" s="65"/>
      <c r="IPU15" s="220"/>
      <c r="IPV15" s="65"/>
      <c r="IPW15" s="65"/>
      <c r="IQF15" s="65"/>
      <c r="IQK15" s="220"/>
      <c r="IQL15" s="65"/>
      <c r="IQM15" s="65"/>
      <c r="IQV15" s="65"/>
      <c r="IRA15" s="220"/>
      <c r="IRB15" s="65"/>
      <c r="IRC15" s="65"/>
      <c r="IRL15" s="65"/>
      <c r="IRQ15" s="220"/>
      <c r="IRR15" s="65"/>
      <c r="IRS15" s="65"/>
      <c r="ISB15" s="65"/>
      <c r="ISG15" s="220"/>
      <c r="ISH15" s="65"/>
      <c r="ISI15" s="65"/>
      <c r="ISR15" s="65"/>
      <c r="ISW15" s="220"/>
      <c r="ISX15" s="65"/>
      <c r="ISY15" s="65"/>
      <c r="ITH15" s="65"/>
      <c r="ITM15" s="220"/>
      <c r="ITN15" s="65"/>
      <c r="ITO15" s="65"/>
      <c r="ITX15" s="65"/>
      <c r="IUC15" s="220"/>
      <c r="IUD15" s="65"/>
      <c r="IUE15" s="65"/>
      <c r="IUN15" s="65"/>
      <c r="IUS15" s="220"/>
      <c r="IUT15" s="65"/>
      <c r="IUU15" s="65"/>
      <c r="IVD15" s="65"/>
      <c r="IVI15" s="220"/>
      <c r="IVJ15" s="65"/>
      <c r="IVK15" s="65"/>
      <c r="IVT15" s="65"/>
      <c r="IVY15" s="220"/>
      <c r="IVZ15" s="65"/>
      <c r="IWA15" s="65"/>
      <c r="IWJ15" s="65"/>
      <c r="IWO15" s="220"/>
      <c r="IWP15" s="65"/>
      <c r="IWQ15" s="65"/>
      <c r="IWZ15" s="65"/>
      <c r="IXE15" s="220"/>
      <c r="IXF15" s="65"/>
      <c r="IXG15" s="65"/>
      <c r="IXP15" s="65"/>
      <c r="IXU15" s="220"/>
      <c r="IXV15" s="65"/>
      <c r="IXW15" s="65"/>
      <c r="IYF15" s="65"/>
      <c r="IYK15" s="220"/>
      <c r="IYL15" s="65"/>
      <c r="IYM15" s="65"/>
      <c r="IYV15" s="65"/>
      <c r="IZA15" s="220"/>
      <c r="IZB15" s="65"/>
      <c r="IZC15" s="65"/>
      <c r="IZL15" s="65"/>
      <c r="IZQ15" s="220"/>
      <c r="IZR15" s="65"/>
      <c r="IZS15" s="65"/>
      <c r="JAB15" s="65"/>
      <c r="JAG15" s="220"/>
      <c r="JAH15" s="65"/>
      <c r="JAI15" s="65"/>
      <c r="JAR15" s="65"/>
      <c r="JAW15" s="220"/>
      <c r="JAX15" s="65"/>
      <c r="JAY15" s="65"/>
      <c r="JBH15" s="65"/>
      <c r="JBM15" s="220"/>
      <c r="JBN15" s="65"/>
      <c r="JBO15" s="65"/>
      <c r="JBX15" s="65"/>
      <c r="JCC15" s="220"/>
      <c r="JCD15" s="65"/>
      <c r="JCE15" s="65"/>
      <c r="JCN15" s="65"/>
      <c r="JCS15" s="220"/>
      <c r="JCT15" s="65"/>
      <c r="JCU15" s="65"/>
      <c r="JDD15" s="65"/>
      <c r="JDI15" s="220"/>
      <c r="JDJ15" s="65"/>
      <c r="JDK15" s="65"/>
      <c r="JDT15" s="65"/>
      <c r="JDY15" s="220"/>
      <c r="JDZ15" s="65"/>
      <c r="JEA15" s="65"/>
      <c r="JEJ15" s="65"/>
      <c r="JEO15" s="220"/>
      <c r="JEP15" s="65"/>
      <c r="JEQ15" s="65"/>
      <c r="JEZ15" s="65"/>
      <c r="JFE15" s="220"/>
      <c r="JFF15" s="65"/>
      <c r="JFG15" s="65"/>
      <c r="JFP15" s="65"/>
      <c r="JFU15" s="220"/>
      <c r="JFV15" s="65"/>
      <c r="JFW15" s="65"/>
      <c r="JGF15" s="65"/>
      <c r="JGK15" s="220"/>
      <c r="JGL15" s="65"/>
      <c r="JGM15" s="65"/>
      <c r="JGV15" s="65"/>
      <c r="JHA15" s="220"/>
      <c r="JHB15" s="65"/>
      <c r="JHC15" s="65"/>
      <c r="JHL15" s="65"/>
      <c r="JHQ15" s="220"/>
      <c r="JHR15" s="65"/>
      <c r="JHS15" s="65"/>
      <c r="JIB15" s="65"/>
      <c r="JIG15" s="220"/>
      <c r="JIH15" s="65"/>
      <c r="JII15" s="65"/>
      <c r="JIR15" s="65"/>
      <c r="JIW15" s="220"/>
      <c r="JIX15" s="65"/>
      <c r="JIY15" s="65"/>
      <c r="JJH15" s="65"/>
      <c r="JJM15" s="220"/>
      <c r="JJN15" s="65"/>
      <c r="JJO15" s="65"/>
      <c r="JJX15" s="65"/>
      <c r="JKC15" s="220"/>
      <c r="JKD15" s="65"/>
      <c r="JKE15" s="65"/>
      <c r="JKN15" s="65"/>
      <c r="JKS15" s="220"/>
      <c r="JKT15" s="65"/>
      <c r="JKU15" s="65"/>
      <c r="JLD15" s="65"/>
      <c r="JLI15" s="220"/>
      <c r="JLJ15" s="65"/>
      <c r="JLK15" s="65"/>
      <c r="JLT15" s="65"/>
      <c r="JLY15" s="220"/>
      <c r="JLZ15" s="65"/>
      <c r="JMA15" s="65"/>
      <c r="JMJ15" s="65"/>
      <c r="JMO15" s="220"/>
      <c r="JMP15" s="65"/>
      <c r="JMQ15" s="65"/>
      <c r="JMZ15" s="65"/>
      <c r="JNE15" s="220"/>
      <c r="JNF15" s="65"/>
      <c r="JNG15" s="65"/>
      <c r="JNP15" s="65"/>
      <c r="JNU15" s="220"/>
      <c r="JNV15" s="65"/>
      <c r="JNW15" s="65"/>
      <c r="JOF15" s="65"/>
      <c r="JOK15" s="220"/>
      <c r="JOL15" s="65"/>
      <c r="JOM15" s="65"/>
      <c r="JOV15" s="65"/>
      <c r="JPA15" s="220"/>
      <c r="JPB15" s="65"/>
      <c r="JPC15" s="65"/>
      <c r="JPL15" s="65"/>
      <c r="JPQ15" s="220"/>
      <c r="JPR15" s="65"/>
      <c r="JPS15" s="65"/>
      <c r="JQB15" s="65"/>
      <c r="JQG15" s="220"/>
      <c r="JQH15" s="65"/>
      <c r="JQI15" s="65"/>
      <c r="JQR15" s="65"/>
      <c r="JQW15" s="220"/>
      <c r="JQX15" s="65"/>
      <c r="JQY15" s="65"/>
      <c r="JRH15" s="65"/>
      <c r="JRM15" s="220"/>
      <c r="JRN15" s="65"/>
      <c r="JRO15" s="65"/>
      <c r="JRX15" s="65"/>
      <c r="JSC15" s="220"/>
      <c r="JSD15" s="65"/>
      <c r="JSE15" s="65"/>
      <c r="JSN15" s="65"/>
      <c r="JSS15" s="220"/>
      <c r="JST15" s="65"/>
      <c r="JSU15" s="65"/>
      <c r="JTD15" s="65"/>
      <c r="JTI15" s="220"/>
      <c r="JTJ15" s="65"/>
      <c r="JTK15" s="65"/>
      <c r="JTT15" s="65"/>
      <c r="JTY15" s="220"/>
      <c r="JTZ15" s="65"/>
      <c r="JUA15" s="65"/>
      <c r="JUJ15" s="65"/>
      <c r="JUO15" s="220"/>
      <c r="JUP15" s="65"/>
      <c r="JUQ15" s="65"/>
      <c r="JUZ15" s="65"/>
      <c r="JVE15" s="220"/>
      <c r="JVF15" s="65"/>
      <c r="JVG15" s="65"/>
      <c r="JVP15" s="65"/>
      <c r="JVU15" s="220"/>
      <c r="JVV15" s="65"/>
      <c r="JVW15" s="65"/>
      <c r="JWF15" s="65"/>
      <c r="JWK15" s="220"/>
      <c r="JWL15" s="65"/>
      <c r="JWM15" s="65"/>
      <c r="JWV15" s="65"/>
      <c r="JXA15" s="220"/>
      <c r="JXB15" s="65"/>
      <c r="JXC15" s="65"/>
      <c r="JXL15" s="65"/>
      <c r="JXQ15" s="220"/>
      <c r="JXR15" s="65"/>
      <c r="JXS15" s="65"/>
      <c r="JYB15" s="65"/>
      <c r="JYG15" s="220"/>
      <c r="JYH15" s="65"/>
      <c r="JYI15" s="65"/>
      <c r="JYR15" s="65"/>
      <c r="JYW15" s="220"/>
      <c r="JYX15" s="65"/>
      <c r="JYY15" s="65"/>
      <c r="JZH15" s="65"/>
      <c r="JZM15" s="220"/>
      <c r="JZN15" s="65"/>
      <c r="JZO15" s="65"/>
      <c r="JZX15" s="65"/>
      <c r="KAC15" s="220"/>
      <c r="KAD15" s="65"/>
      <c r="KAE15" s="65"/>
      <c r="KAN15" s="65"/>
      <c r="KAS15" s="220"/>
      <c r="KAT15" s="65"/>
      <c r="KAU15" s="65"/>
      <c r="KBD15" s="65"/>
      <c r="KBI15" s="220"/>
      <c r="KBJ15" s="65"/>
      <c r="KBK15" s="65"/>
      <c r="KBT15" s="65"/>
      <c r="KBY15" s="220"/>
      <c r="KBZ15" s="65"/>
      <c r="KCA15" s="65"/>
      <c r="KCJ15" s="65"/>
      <c r="KCO15" s="220"/>
      <c r="KCP15" s="65"/>
      <c r="KCQ15" s="65"/>
      <c r="KCZ15" s="65"/>
      <c r="KDE15" s="220"/>
      <c r="KDF15" s="65"/>
      <c r="KDG15" s="65"/>
      <c r="KDP15" s="65"/>
      <c r="KDU15" s="220"/>
      <c r="KDV15" s="65"/>
      <c r="KDW15" s="65"/>
      <c r="KEF15" s="65"/>
      <c r="KEK15" s="220"/>
      <c r="KEL15" s="65"/>
      <c r="KEM15" s="65"/>
      <c r="KEV15" s="65"/>
      <c r="KFA15" s="220"/>
      <c r="KFB15" s="65"/>
      <c r="KFC15" s="65"/>
      <c r="KFL15" s="65"/>
      <c r="KFQ15" s="220"/>
      <c r="KFR15" s="65"/>
      <c r="KFS15" s="65"/>
      <c r="KGB15" s="65"/>
      <c r="KGG15" s="220"/>
      <c r="KGH15" s="65"/>
      <c r="KGI15" s="65"/>
      <c r="KGR15" s="65"/>
      <c r="KGW15" s="220"/>
      <c r="KGX15" s="65"/>
      <c r="KGY15" s="65"/>
      <c r="KHH15" s="65"/>
      <c r="KHM15" s="220"/>
      <c r="KHN15" s="65"/>
      <c r="KHO15" s="65"/>
      <c r="KHX15" s="65"/>
      <c r="KIC15" s="220"/>
      <c r="KID15" s="65"/>
      <c r="KIE15" s="65"/>
      <c r="KIN15" s="65"/>
      <c r="KIS15" s="220"/>
      <c r="KIT15" s="65"/>
      <c r="KIU15" s="65"/>
      <c r="KJD15" s="65"/>
      <c r="KJI15" s="220"/>
      <c r="KJJ15" s="65"/>
      <c r="KJK15" s="65"/>
      <c r="KJT15" s="65"/>
      <c r="KJY15" s="220"/>
      <c r="KJZ15" s="65"/>
      <c r="KKA15" s="65"/>
      <c r="KKJ15" s="65"/>
      <c r="KKO15" s="220"/>
      <c r="KKP15" s="65"/>
      <c r="KKQ15" s="65"/>
      <c r="KKZ15" s="65"/>
      <c r="KLE15" s="220"/>
      <c r="KLF15" s="65"/>
      <c r="KLG15" s="65"/>
      <c r="KLP15" s="65"/>
      <c r="KLU15" s="220"/>
      <c r="KLV15" s="65"/>
      <c r="KLW15" s="65"/>
      <c r="KMF15" s="65"/>
      <c r="KMK15" s="220"/>
      <c r="KML15" s="65"/>
      <c r="KMM15" s="65"/>
      <c r="KMV15" s="65"/>
      <c r="KNA15" s="220"/>
      <c r="KNB15" s="65"/>
      <c r="KNC15" s="65"/>
      <c r="KNL15" s="65"/>
      <c r="KNQ15" s="220"/>
      <c r="KNR15" s="65"/>
      <c r="KNS15" s="65"/>
      <c r="KOB15" s="65"/>
      <c r="KOG15" s="220"/>
      <c r="KOH15" s="65"/>
      <c r="KOI15" s="65"/>
      <c r="KOR15" s="65"/>
      <c r="KOW15" s="220"/>
      <c r="KOX15" s="65"/>
      <c r="KOY15" s="65"/>
      <c r="KPH15" s="65"/>
      <c r="KPM15" s="220"/>
      <c r="KPN15" s="65"/>
      <c r="KPO15" s="65"/>
      <c r="KPX15" s="65"/>
      <c r="KQC15" s="220"/>
      <c r="KQD15" s="65"/>
      <c r="KQE15" s="65"/>
      <c r="KQN15" s="65"/>
      <c r="KQS15" s="220"/>
      <c r="KQT15" s="65"/>
      <c r="KQU15" s="65"/>
      <c r="KRD15" s="65"/>
      <c r="KRI15" s="220"/>
      <c r="KRJ15" s="65"/>
      <c r="KRK15" s="65"/>
      <c r="KRT15" s="65"/>
      <c r="KRY15" s="220"/>
      <c r="KRZ15" s="65"/>
      <c r="KSA15" s="65"/>
      <c r="KSJ15" s="65"/>
      <c r="KSO15" s="220"/>
      <c r="KSP15" s="65"/>
      <c r="KSQ15" s="65"/>
      <c r="KSZ15" s="65"/>
      <c r="KTE15" s="220"/>
      <c r="KTF15" s="65"/>
      <c r="KTG15" s="65"/>
      <c r="KTP15" s="65"/>
      <c r="KTU15" s="220"/>
      <c r="KTV15" s="65"/>
      <c r="KTW15" s="65"/>
      <c r="KUF15" s="65"/>
      <c r="KUK15" s="220"/>
      <c r="KUL15" s="65"/>
      <c r="KUM15" s="65"/>
      <c r="KUV15" s="65"/>
      <c r="KVA15" s="220"/>
      <c r="KVB15" s="65"/>
      <c r="KVC15" s="65"/>
      <c r="KVL15" s="65"/>
      <c r="KVQ15" s="220"/>
      <c r="KVR15" s="65"/>
      <c r="KVS15" s="65"/>
      <c r="KWB15" s="65"/>
      <c r="KWG15" s="220"/>
      <c r="KWH15" s="65"/>
      <c r="KWI15" s="65"/>
      <c r="KWR15" s="65"/>
      <c r="KWW15" s="220"/>
      <c r="KWX15" s="65"/>
      <c r="KWY15" s="65"/>
      <c r="KXH15" s="65"/>
      <c r="KXM15" s="220"/>
      <c r="KXN15" s="65"/>
      <c r="KXO15" s="65"/>
      <c r="KXX15" s="65"/>
      <c r="KYC15" s="220"/>
      <c r="KYD15" s="65"/>
      <c r="KYE15" s="65"/>
      <c r="KYN15" s="65"/>
      <c r="KYS15" s="220"/>
      <c r="KYT15" s="65"/>
      <c r="KYU15" s="65"/>
      <c r="KZD15" s="65"/>
      <c r="KZI15" s="220"/>
      <c r="KZJ15" s="65"/>
      <c r="KZK15" s="65"/>
      <c r="KZT15" s="65"/>
      <c r="KZY15" s="220"/>
      <c r="KZZ15" s="65"/>
      <c r="LAA15" s="65"/>
      <c r="LAJ15" s="65"/>
      <c r="LAO15" s="220"/>
      <c r="LAP15" s="65"/>
      <c r="LAQ15" s="65"/>
      <c r="LAZ15" s="65"/>
      <c r="LBE15" s="220"/>
      <c r="LBF15" s="65"/>
      <c r="LBG15" s="65"/>
      <c r="LBP15" s="65"/>
      <c r="LBU15" s="220"/>
      <c r="LBV15" s="65"/>
      <c r="LBW15" s="65"/>
      <c r="LCF15" s="65"/>
      <c r="LCK15" s="220"/>
      <c r="LCL15" s="65"/>
      <c r="LCM15" s="65"/>
      <c r="LCV15" s="65"/>
      <c r="LDA15" s="220"/>
      <c r="LDB15" s="65"/>
      <c r="LDC15" s="65"/>
      <c r="LDL15" s="65"/>
      <c r="LDQ15" s="220"/>
      <c r="LDR15" s="65"/>
      <c r="LDS15" s="65"/>
      <c r="LEB15" s="65"/>
      <c r="LEG15" s="220"/>
      <c r="LEH15" s="65"/>
      <c r="LEI15" s="65"/>
      <c r="LER15" s="65"/>
      <c r="LEW15" s="220"/>
      <c r="LEX15" s="65"/>
      <c r="LEY15" s="65"/>
      <c r="LFH15" s="65"/>
      <c r="LFM15" s="220"/>
      <c r="LFN15" s="65"/>
      <c r="LFO15" s="65"/>
      <c r="LFX15" s="65"/>
      <c r="LGC15" s="220"/>
      <c r="LGD15" s="65"/>
      <c r="LGE15" s="65"/>
      <c r="LGN15" s="65"/>
      <c r="LGS15" s="220"/>
      <c r="LGT15" s="65"/>
      <c r="LGU15" s="65"/>
      <c r="LHD15" s="65"/>
      <c r="LHI15" s="220"/>
      <c r="LHJ15" s="65"/>
      <c r="LHK15" s="65"/>
      <c r="LHT15" s="65"/>
      <c r="LHY15" s="220"/>
      <c r="LHZ15" s="65"/>
      <c r="LIA15" s="65"/>
      <c r="LIJ15" s="65"/>
      <c r="LIO15" s="220"/>
      <c r="LIP15" s="65"/>
      <c r="LIQ15" s="65"/>
      <c r="LIZ15" s="65"/>
      <c r="LJE15" s="220"/>
      <c r="LJF15" s="65"/>
      <c r="LJG15" s="65"/>
      <c r="LJP15" s="65"/>
      <c r="LJU15" s="220"/>
      <c r="LJV15" s="65"/>
      <c r="LJW15" s="65"/>
      <c r="LKF15" s="65"/>
      <c r="LKK15" s="220"/>
      <c r="LKL15" s="65"/>
      <c r="LKM15" s="65"/>
      <c r="LKV15" s="65"/>
      <c r="LLA15" s="220"/>
      <c r="LLB15" s="65"/>
      <c r="LLC15" s="65"/>
      <c r="LLL15" s="65"/>
      <c r="LLQ15" s="220"/>
      <c r="LLR15" s="65"/>
      <c r="LLS15" s="65"/>
      <c r="LMB15" s="65"/>
      <c r="LMG15" s="220"/>
      <c r="LMH15" s="65"/>
      <c r="LMI15" s="65"/>
      <c r="LMR15" s="65"/>
      <c r="LMW15" s="220"/>
      <c r="LMX15" s="65"/>
      <c r="LMY15" s="65"/>
      <c r="LNH15" s="65"/>
      <c r="LNM15" s="220"/>
      <c r="LNN15" s="65"/>
      <c r="LNO15" s="65"/>
      <c r="LNX15" s="65"/>
      <c r="LOC15" s="220"/>
      <c r="LOD15" s="65"/>
      <c r="LOE15" s="65"/>
      <c r="LON15" s="65"/>
      <c r="LOS15" s="220"/>
      <c r="LOT15" s="65"/>
      <c r="LOU15" s="65"/>
      <c r="LPD15" s="65"/>
      <c r="LPI15" s="220"/>
      <c r="LPJ15" s="65"/>
      <c r="LPK15" s="65"/>
      <c r="LPT15" s="65"/>
      <c r="LPY15" s="220"/>
      <c r="LPZ15" s="65"/>
      <c r="LQA15" s="65"/>
      <c r="LQJ15" s="65"/>
      <c r="LQO15" s="220"/>
      <c r="LQP15" s="65"/>
      <c r="LQQ15" s="65"/>
      <c r="LQZ15" s="65"/>
      <c r="LRE15" s="220"/>
      <c r="LRF15" s="65"/>
      <c r="LRG15" s="65"/>
      <c r="LRP15" s="65"/>
      <c r="LRU15" s="220"/>
      <c r="LRV15" s="65"/>
      <c r="LRW15" s="65"/>
      <c r="LSF15" s="65"/>
      <c r="LSK15" s="220"/>
      <c r="LSL15" s="65"/>
      <c r="LSM15" s="65"/>
      <c r="LSV15" s="65"/>
      <c r="LTA15" s="220"/>
      <c r="LTB15" s="65"/>
      <c r="LTC15" s="65"/>
      <c r="LTL15" s="65"/>
      <c r="LTQ15" s="220"/>
      <c r="LTR15" s="65"/>
      <c r="LTS15" s="65"/>
      <c r="LUB15" s="65"/>
      <c r="LUG15" s="220"/>
      <c r="LUH15" s="65"/>
      <c r="LUI15" s="65"/>
      <c r="LUR15" s="65"/>
      <c r="LUW15" s="220"/>
      <c r="LUX15" s="65"/>
      <c r="LUY15" s="65"/>
      <c r="LVH15" s="65"/>
      <c r="LVM15" s="220"/>
      <c r="LVN15" s="65"/>
      <c r="LVO15" s="65"/>
      <c r="LVX15" s="65"/>
      <c r="LWC15" s="220"/>
      <c r="LWD15" s="65"/>
      <c r="LWE15" s="65"/>
      <c r="LWN15" s="65"/>
      <c r="LWS15" s="220"/>
      <c r="LWT15" s="65"/>
      <c r="LWU15" s="65"/>
      <c r="LXD15" s="65"/>
      <c r="LXI15" s="220"/>
      <c r="LXJ15" s="65"/>
      <c r="LXK15" s="65"/>
      <c r="LXT15" s="65"/>
      <c r="LXY15" s="220"/>
      <c r="LXZ15" s="65"/>
      <c r="LYA15" s="65"/>
      <c r="LYJ15" s="65"/>
      <c r="LYO15" s="220"/>
      <c r="LYP15" s="65"/>
      <c r="LYQ15" s="65"/>
      <c r="LYZ15" s="65"/>
      <c r="LZE15" s="220"/>
      <c r="LZF15" s="65"/>
      <c r="LZG15" s="65"/>
      <c r="LZP15" s="65"/>
      <c r="LZU15" s="220"/>
      <c r="LZV15" s="65"/>
      <c r="LZW15" s="65"/>
      <c r="MAF15" s="65"/>
      <c r="MAK15" s="220"/>
      <c r="MAL15" s="65"/>
      <c r="MAM15" s="65"/>
      <c r="MAV15" s="65"/>
      <c r="MBA15" s="220"/>
      <c r="MBB15" s="65"/>
      <c r="MBC15" s="65"/>
      <c r="MBL15" s="65"/>
      <c r="MBQ15" s="220"/>
      <c r="MBR15" s="65"/>
      <c r="MBS15" s="65"/>
      <c r="MCB15" s="65"/>
      <c r="MCG15" s="220"/>
      <c r="MCH15" s="65"/>
      <c r="MCI15" s="65"/>
      <c r="MCR15" s="65"/>
      <c r="MCW15" s="220"/>
      <c r="MCX15" s="65"/>
      <c r="MCY15" s="65"/>
      <c r="MDH15" s="65"/>
      <c r="MDM15" s="220"/>
      <c r="MDN15" s="65"/>
      <c r="MDO15" s="65"/>
      <c r="MDX15" s="65"/>
      <c r="MEC15" s="220"/>
      <c r="MED15" s="65"/>
      <c r="MEE15" s="65"/>
      <c r="MEN15" s="65"/>
      <c r="MES15" s="220"/>
      <c r="MET15" s="65"/>
      <c r="MEU15" s="65"/>
      <c r="MFD15" s="65"/>
      <c r="MFI15" s="220"/>
      <c r="MFJ15" s="65"/>
      <c r="MFK15" s="65"/>
      <c r="MFT15" s="65"/>
      <c r="MFY15" s="220"/>
      <c r="MFZ15" s="65"/>
      <c r="MGA15" s="65"/>
      <c r="MGJ15" s="65"/>
      <c r="MGO15" s="220"/>
      <c r="MGP15" s="65"/>
      <c r="MGQ15" s="65"/>
      <c r="MGZ15" s="65"/>
      <c r="MHE15" s="220"/>
      <c r="MHF15" s="65"/>
      <c r="MHG15" s="65"/>
      <c r="MHP15" s="65"/>
      <c r="MHU15" s="220"/>
      <c r="MHV15" s="65"/>
      <c r="MHW15" s="65"/>
      <c r="MIF15" s="65"/>
      <c r="MIK15" s="220"/>
      <c r="MIL15" s="65"/>
      <c r="MIM15" s="65"/>
      <c r="MIV15" s="65"/>
      <c r="MJA15" s="220"/>
      <c r="MJB15" s="65"/>
      <c r="MJC15" s="65"/>
      <c r="MJL15" s="65"/>
      <c r="MJQ15" s="220"/>
      <c r="MJR15" s="65"/>
      <c r="MJS15" s="65"/>
      <c r="MKB15" s="65"/>
      <c r="MKG15" s="220"/>
      <c r="MKH15" s="65"/>
      <c r="MKI15" s="65"/>
      <c r="MKR15" s="65"/>
      <c r="MKW15" s="220"/>
      <c r="MKX15" s="65"/>
      <c r="MKY15" s="65"/>
      <c r="MLH15" s="65"/>
      <c r="MLM15" s="220"/>
      <c r="MLN15" s="65"/>
      <c r="MLO15" s="65"/>
      <c r="MLX15" s="65"/>
      <c r="MMC15" s="220"/>
      <c r="MMD15" s="65"/>
      <c r="MME15" s="65"/>
      <c r="MMN15" s="65"/>
      <c r="MMS15" s="220"/>
      <c r="MMT15" s="65"/>
      <c r="MMU15" s="65"/>
      <c r="MND15" s="65"/>
      <c r="MNI15" s="220"/>
      <c r="MNJ15" s="65"/>
      <c r="MNK15" s="65"/>
      <c r="MNT15" s="65"/>
      <c r="MNY15" s="220"/>
      <c r="MNZ15" s="65"/>
      <c r="MOA15" s="65"/>
      <c r="MOJ15" s="65"/>
      <c r="MOO15" s="220"/>
      <c r="MOP15" s="65"/>
      <c r="MOQ15" s="65"/>
      <c r="MOZ15" s="65"/>
      <c r="MPE15" s="220"/>
      <c r="MPF15" s="65"/>
      <c r="MPG15" s="65"/>
      <c r="MPP15" s="65"/>
      <c r="MPU15" s="220"/>
      <c r="MPV15" s="65"/>
      <c r="MPW15" s="65"/>
      <c r="MQF15" s="65"/>
      <c r="MQK15" s="220"/>
      <c r="MQL15" s="65"/>
      <c r="MQM15" s="65"/>
      <c r="MQV15" s="65"/>
      <c r="MRA15" s="220"/>
      <c r="MRB15" s="65"/>
      <c r="MRC15" s="65"/>
      <c r="MRL15" s="65"/>
      <c r="MRQ15" s="220"/>
      <c r="MRR15" s="65"/>
      <c r="MRS15" s="65"/>
      <c r="MSB15" s="65"/>
      <c r="MSG15" s="220"/>
      <c r="MSH15" s="65"/>
      <c r="MSI15" s="65"/>
      <c r="MSR15" s="65"/>
      <c r="MSW15" s="220"/>
      <c r="MSX15" s="65"/>
      <c r="MSY15" s="65"/>
      <c r="MTH15" s="65"/>
      <c r="MTM15" s="220"/>
      <c r="MTN15" s="65"/>
      <c r="MTO15" s="65"/>
      <c r="MTX15" s="65"/>
      <c r="MUC15" s="220"/>
      <c r="MUD15" s="65"/>
      <c r="MUE15" s="65"/>
      <c r="MUN15" s="65"/>
      <c r="MUS15" s="220"/>
      <c r="MUT15" s="65"/>
      <c r="MUU15" s="65"/>
      <c r="MVD15" s="65"/>
      <c r="MVI15" s="220"/>
      <c r="MVJ15" s="65"/>
      <c r="MVK15" s="65"/>
      <c r="MVT15" s="65"/>
      <c r="MVY15" s="220"/>
      <c r="MVZ15" s="65"/>
      <c r="MWA15" s="65"/>
      <c r="MWJ15" s="65"/>
      <c r="MWO15" s="220"/>
      <c r="MWP15" s="65"/>
      <c r="MWQ15" s="65"/>
      <c r="MWZ15" s="65"/>
      <c r="MXE15" s="220"/>
      <c r="MXF15" s="65"/>
      <c r="MXG15" s="65"/>
      <c r="MXP15" s="65"/>
      <c r="MXU15" s="220"/>
      <c r="MXV15" s="65"/>
      <c r="MXW15" s="65"/>
      <c r="MYF15" s="65"/>
      <c r="MYK15" s="220"/>
      <c r="MYL15" s="65"/>
      <c r="MYM15" s="65"/>
      <c r="MYV15" s="65"/>
      <c r="MZA15" s="220"/>
      <c r="MZB15" s="65"/>
      <c r="MZC15" s="65"/>
      <c r="MZL15" s="65"/>
      <c r="MZQ15" s="220"/>
      <c r="MZR15" s="65"/>
      <c r="MZS15" s="65"/>
      <c r="NAB15" s="65"/>
      <c r="NAG15" s="220"/>
      <c r="NAH15" s="65"/>
      <c r="NAI15" s="65"/>
      <c r="NAR15" s="65"/>
      <c r="NAW15" s="220"/>
      <c r="NAX15" s="65"/>
      <c r="NAY15" s="65"/>
      <c r="NBH15" s="65"/>
      <c r="NBM15" s="220"/>
      <c r="NBN15" s="65"/>
      <c r="NBO15" s="65"/>
      <c r="NBX15" s="65"/>
      <c r="NCC15" s="220"/>
      <c r="NCD15" s="65"/>
      <c r="NCE15" s="65"/>
      <c r="NCN15" s="65"/>
      <c r="NCS15" s="220"/>
      <c r="NCT15" s="65"/>
      <c r="NCU15" s="65"/>
      <c r="NDD15" s="65"/>
      <c r="NDI15" s="220"/>
      <c r="NDJ15" s="65"/>
      <c r="NDK15" s="65"/>
      <c r="NDT15" s="65"/>
      <c r="NDY15" s="220"/>
      <c r="NDZ15" s="65"/>
      <c r="NEA15" s="65"/>
      <c r="NEJ15" s="65"/>
      <c r="NEO15" s="220"/>
      <c r="NEP15" s="65"/>
      <c r="NEQ15" s="65"/>
      <c r="NEZ15" s="65"/>
      <c r="NFE15" s="220"/>
      <c r="NFF15" s="65"/>
      <c r="NFG15" s="65"/>
      <c r="NFP15" s="65"/>
      <c r="NFU15" s="220"/>
      <c r="NFV15" s="65"/>
      <c r="NFW15" s="65"/>
      <c r="NGF15" s="65"/>
      <c r="NGK15" s="220"/>
      <c r="NGL15" s="65"/>
      <c r="NGM15" s="65"/>
      <c r="NGV15" s="65"/>
      <c r="NHA15" s="220"/>
      <c r="NHB15" s="65"/>
      <c r="NHC15" s="65"/>
      <c r="NHL15" s="65"/>
      <c r="NHQ15" s="220"/>
      <c r="NHR15" s="65"/>
      <c r="NHS15" s="65"/>
      <c r="NIB15" s="65"/>
      <c r="NIG15" s="220"/>
      <c r="NIH15" s="65"/>
      <c r="NII15" s="65"/>
      <c r="NIR15" s="65"/>
      <c r="NIW15" s="220"/>
      <c r="NIX15" s="65"/>
      <c r="NIY15" s="65"/>
      <c r="NJH15" s="65"/>
      <c r="NJM15" s="220"/>
      <c r="NJN15" s="65"/>
      <c r="NJO15" s="65"/>
      <c r="NJX15" s="65"/>
      <c r="NKC15" s="220"/>
      <c r="NKD15" s="65"/>
      <c r="NKE15" s="65"/>
      <c r="NKN15" s="65"/>
      <c r="NKS15" s="220"/>
      <c r="NKT15" s="65"/>
      <c r="NKU15" s="65"/>
      <c r="NLD15" s="65"/>
      <c r="NLI15" s="220"/>
      <c r="NLJ15" s="65"/>
      <c r="NLK15" s="65"/>
      <c r="NLT15" s="65"/>
      <c r="NLY15" s="220"/>
      <c r="NLZ15" s="65"/>
      <c r="NMA15" s="65"/>
      <c r="NMJ15" s="65"/>
      <c r="NMO15" s="220"/>
      <c r="NMP15" s="65"/>
      <c r="NMQ15" s="65"/>
      <c r="NMZ15" s="65"/>
      <c r="NNE15" s="220"/>
      <c r="NNF15" s="65"/>
      <c r="NNG15" s="65"/>
      <c r="NNP15" s="65"/>
      <c r="NNU15" s="220"/>
      <c r="NNV15" s="65"/>
      <c r="NNW15" s="65"/>
      <c r="NOF15" s="65"/>
      <c r="NOK15" s="220"/>
      <c r="NOL15" s="65"/>
      <c r="NOM15" s="65"/>
      <c r="NOV15" s="65"/>
      <c r="NPA15" s="220"/>
      <c r="NPB15" s="65"/>
      <c r="NPC15" s="65"/>
      <c r="NPL15" s="65"/>
      <c r="NPQ15" s="220"/>
      <c r="NPR15" s="65"/>
      <c r="NPS15" s="65"/>
      <c r="NQB15" s="65"/>
      <c r="NQG15" s="220"/>
      <c r="NQH15" s="65"/>
      <c r="NQI15" s="65"/>
      <c r="NQR15" s="65"/>
      <c r="NQW15" s="220"/>
      <c r="NQX15" s="65"/>
      <c r="NQY15" s="65"/>
      <c r="NRH15" s="65"/>
      <c r="NRM15" s="220"/>
      <c r="NRN15" s="65"/>
      <c r="NRO15" s="65"/>
      <c r="NRX15" s="65"/>
      <c r="NSC15" s="220"/>
      <c r="NSD15" s="65"/>
      <c r="NSE15" s="65"/>
      <c r="NSN15" s="65"/>
      <c r="NSS15" s="220"/>
      <c r="NST15" s="65"/>
      <c r="NSU15" s="65"/>
      <c r="NTD15" s="65"/>
      <c r="NTI15" s="220"/>
      <c r="NTJ15" s="65"/>
      <c r="NTK15" s="65"/>
      <c r="NTT15" s="65"/>
      <c r="NTY15" s="220"/>
      <c r="NTZ15" s="65"/>
      <c r="NUA15" s="65"/>
      <c r="NUJ15" s="65"/>
      <c r="NUO15" s="220"/>
      <c r="NUP15" s="65"/>
      <c r="NUQ15" s="65"/>
      <c r="NUZ15" s="65"/>
      <c r="NVE15" s="220"/>
      <c r="NVF15" s="65"/>
      <c r="NVG15" s="65"/>
      <c r="NVP15" s="65"/>
      <c r="NVU15" s="220"/>
      <c r="NVV15" s="65"/>
      <c r="NVW15" s="65"/>
      <c r="NWF15" s="65"/>
      <c r="NWK15" s="220"/>
      <c r="NWL15" s="65"/>
      <c r="NWM15" s="65"/>
      <c r="NWV15" s="65"/>
      <c r="NXA15" s="220"/>
      <c r="NXB15" s="65"/>
      <c r="NXC15" s="65"/>
      <c r="NXL15" s="65"/>
      <c r="NXQ15" s="220"/>
      <c r="NXR15" s="65"/>
      <c r="NXS15" s="65"/>
      <c r="NYB15" s="65"/>
      <c r="NYG15" s="220"/>
      <c r="NYH15" s="65"/>
      <c r="NYI15" s="65"/>
      <c r="NYR15" s="65"/>
      <c r="NYW15" s="220"/>
      <c r="NYX15" s="65"/>
      <c r="NYY15" s="65"/>
      <c r="NZH15" s="65"/>
      <c r="NZM15" s="220"/>
      <c r="NZN15" s="65"/>
      <c r="NZO15" s="65"/>
      <c r="NZX15" s="65"/>
      <c r="OAC15" s="220"/>
      <c r="OAD15" s="65"/>
      <c r="OAE15" s="65"/>
      <c r="OAN15" s="65"/>
      <c r="OAS15" s="220"/>
      <c r="OAT15" s="65"/>
      <c r="OAU15" s="65"/>
      <c r="OBD15" s="65"/>
      <c r="OBI15" s="220"/>
      <c r="OBJ15" s="65"/>
      <c r="OBK15" s="65"/>
      <c r="OBT15" s="65"/>
      <c r="OBY15" s="220"/>
      <c r="OBZ15" s="65"/>
      <c r="OCA15" s="65"/>
      <c r="OCJ15" s="65"/>
      <c r="OCO15" s="220"/>
      <c r="OCP15" s="65"/>
      <c r="OCQ15" s="65"/>
      <c r="OCZ15" s="65"/>
      <c r="ODE15" s="220"/>
      <c r="ODF15" s="65"/>
      <c r="ODG15" s="65"/>
      <c r="ODP15" s="65"/>
      <c r="ODU15" s="220"/>
      <c r="ODV15" s="65"/>
      <c r="ODW15" s="65"/>
      <c r="OEF15" s="65"/>
      <c r="OEK15" s="220"/>
      <c r="OEL15" s="65"/>
      <c r="OEM15" s="65"/>
      <c r="OEV15" s="65"/>
      <c r="OFA15" s="220"/>
      <c r="OFB15" s="65"/>
      <c r="OFC15" s="65"/>
      <c r="OFL15" s="65"/>
      <c r="OFQ15" s="220"/>
      <c r="OFR15" s="65"/>
      <c r="OFS15" s="65"/>
      <c r="OGB15" s="65"/>
      <c r="OGG15" s="220"/>
      <c r="OGH15" s="65"/>
      <c r="OGI15" s="65"/>
      <c r="OGR15" s="65"/>
      <c r="OGW15" s="220"/>
      <c r="OGX15" s="65"/>
      <c r="OGY15" s="65"/>
      <c r="OHH15" s="65"/>
      <c r="OHM15" s="220"/>
      <c r="OHN15" s="65"/>
      <c r="OHO15" s="65"/>
      <c r="OHX15" s="65"/>
      <c r="OIC15" s="220"/>
      <c r="OID15" s="65"/>
      <c r="OIE15" s="65"/>
      <c r="OIN15" s="65"/>
      <c r="OIS15" s="220"/>
      <c r="OIT15" s="65"/>
      <c r="OIU15" s="65"/>
      <c r="OJD15" s="65"/>
      <c r="OJI15" s="220"/>
      <c r="OJJ15" s="65"/>
      <c r="OJK15" s="65"/>
      <c r="OJT15" s="65"/>
      <c r="OJY15" s="220"/>
      <c r="OJZ15" s="65"/>
      <c r="OKA15" s="65"/>
      <c r="OKJ15" s="65"/>
      <c r="OKO15" s="220"/>
      <c r="OKP15" s="65"/>
      <c r="OKQ15" s="65"/>
      <c r="OKZ15" s="65"/>
      <c r="OLE15" s="220"/>
      <c r="OLF15" s="65"/>
      <c r="OLG15" s="65"/>
      <c r="OLP15" s="65"/>
      <c r="OLU15" s="220"/>
      <c r="OLV15" s="65"/>
      <c r="OLW15" s="65"/>
      <c r="OMF15" s="65"/>
      <c r="OMK15" s="220"/>
      <c r="OML15" s="65"/>
      <c r="OMM15" s="65"/>
      <c r="OMV15" s="65"/>
      <c r="ONA15" s="220"/>
      <c r="ONB15" s="65"/>
      <c r="ONC15" s="65"/>
      <c r="ONL15" s="65"/>
      <c r="ONQ15" s="220"/>
      <c r="ONR15" s="65"/>
      <c r="ONS15" s="65"/>
      <c r="OOB15" s="65"/>
      <c r="OOG15" s="220"/>
      <c r="OOH15" s="65"/>
      <c r="OOI15" s="65"/>
      <c r="OOR15" s="65"/>
      <c r="OOW15" s="220"/>
      <c r="OOX15" s="65"/>
      <c r="OOY15" s="65"/>
      <c r="OPH15" s="65"/>
      <c r="OPM15" s="220"/>
      <c r="OPN15" s="65"/>
      <c r="OPO15" s="65"/>
      <c r="OPX15" s="65"/>
      <c r="OQC15" s="220"/>
      <c r="OQD15" s="65"/>
      <c r="OQE15" s="65"/>
      <c r="OQN15" s="65"/>
      <c r="OQS15" s="220"/>
      <c r="OQT15" s="65"/>
      <c r="OQU15" s="65"/>
      <c r="ORD15" s="65"/>
      <c r="ORI15" s="220"/>
      <c r="ORJ15" s="65"/>
      <c r="ORK15" s="65"/>
      <c r="ORT15" s="65"/>
      <c r="ORY15" s="220"/>
      <c r="ORZ15" s="65"/>
      <c r="OSA15" s="65"/>
      <c r="OSJ15" s="65"/>
      <c r="OSO15" s="220"/>
      <c r="OSP15" s="65"/>
      <c r="OSQ15" s="65"/>
      <c r="OSZ15" s="65"/>
      <c r="OTE15" s="220"/>
      <c r="OTF15" s="65"/>
      <c r="OTG15" s="65"/>
      <c r="OTP15" s="65"/>
      <c r="OTU15" s="220"/>
      <c r="OTV15" s="65"/>
      <c r="OTW15" s="65"/>
      <c r="OUF15" s="65"/>
      <c r="OUK15" s="220"/>
      <c r="OUL15" s="65"/>
      <c r="OUM15" s="65"/>
      <c r="OUV15" s="65"/>
      <c r="OVA15" s="220"/>
      <c r="OVB15" s="65"/>
      <c r="OVC15" s="65"/>
      <c r="OVL15" s="65"/>
      <c r="OVQ15" s="220"/>
      <c r="OVR15" s="65"/>
      <c r="OVS15" s="65"/>
      <c r="OWB15" s="65"/>
      <c r="OWG15" s="220"/>
      <c r="OWH15" s="65"/>
      <c r="OWI15" s="65"/>
      <c r="OWR15" s="65"/>
      <c r="OWW15" s="220"/>
      <c r="OWX15" s="65"/>
      <c r="OWY15" s="65"/>
      <c r="OXH15" s="65"/>
      <c r="OXM15" s="220"/>
      <c r="OXN15" s="65"/>
      <c r="OXO15" s="65"/>
      <c r="OXX15" s="65"/>
      <c r="OYC15" s="220"/>
      <c r="OYD15" s="65"/>
      <c r="OYE15" s="65"/>
      <c r="OYN15" s="65"/>
      <c r="OYS15" s="220"/>
      <c r="OYT15" s="65"/>
      <c r="OYU15" s="65"/>
      <c r="OZD15" s="65"/>
      <c r="OZI15" s="220"/>
      <c r="OZJ15" s="65"/>
      <c r="OZK15" s="65"/>
      <c r="OZT15" s="65"/>
      <c r="OZY15" s="220"/>
      <c r="OZZ15" s="65"/>
      <c r="PAA15" s="65"/>
      <c r="PAJ15" s="65"/>
      <c r="PAO15" s="220"/>
      <c r="PAP15" s="65"/>
      <c r="PAQ15" s="65"/>
      <c r="PAZ15" s="65"/>
      <c r="PBE15" s="220"/>
      <c r="PBF15" s="65"/>
      <c r="PBG15" s="65"/>
      <c r="PBP15" s="65"/>
      <c r="PBU15" s="220"/>
      <c r="PBV15" s="65"/>
      <c r="PBW15" s="65"/>
      <c r="PCF15" s="65"/>
      <c r="PCK15" s="220"/>
      <c r="PCL15" s="65"/>
      <c r="PCM15" s="65"/>
      <c r="PCV15" s="65"/>
      <c r="PDA15" s="220"/>
      <c r="PDB15" s="65"/>
      <c r="PDC15" s="65"/>
      <c r="PDL15" s="65"/>
      <c r="PDQ15" s="220"/>
      <c r="PDR15" s="65"/>
      <c r="PDS15" s="65"/>
      <c r="PEB15" s="65"/>
      <c r="PEG15" s="220"/>
      <c r="PEH15" s="65"/>
      <c r="PEI15" s="65"/>
      <c r="PER15" s="65"/>
      <c r="PEW15" s="220"/>
      <c r="PEX15" s="65"/>
      <c r="PEY15" s="65"/>
      <c r="PFH15" s="65"/>
      <c r="PFM15" s="220"/>
      <c r="PFN15" s="65"/>
      <c r="PFO15" s="65"/>
      <c r="PFX15" s="65"/>
      <c r="PGC15" s="220"/>
      <c r="PGD15" s="65"/>
      <c r="PGE15" s="65"/>
      <c r="PGN15" s="65"/>
      <c r="PGS15" s="220"/>
      <c r="PGT15" s="65"/>
      <c r="PGU15" s="65"/>
      <c r="PHD15" s="65"/>
      <c r="PHI15" s="220"/>
      <c r="PHJ15" s="65"/>
      <c r="PHK15" s="65"/>
      <c r="PHT15" s="65"/>
      <c r="PHY15" s="220"/>
      <c r="PHZ15" s="65"/>
      <c r="PIA15" s="65"/>
      <c r="PIJ15" s="65"/>
      <c r="PIO15" s="220"/>
      <c r="PIP15" s="65"/>
      <c r="PIQ15" s="65"/>
      <c r="PIZ15" s="65"/>
      <c r="PJE15" s="220"/>
      <c r="PJF15" s="65"/>
      <c r="PJG15" s="65"/>
      <c r="PJP15" s="65"/>
      <c r="PJU15" s="220"/>
      <c r="PJV15" s="65"/>
      <c r="PJW15" s="65"/>
      <c r="PKF15" s="65"/>
      <c r="PKK15" s="220"/>
      <c r="PKL15" s="65"/>
      <c r="PKM15" s="65"/>
      <c r="PKV15" s="65"/>
      <c r="PLA15" s="220"/>
      <c r="PLB15" s="65"/>
      <c r="PLC15" s="65"/>
      <c r="PLL15" s="65"/>
      <c r="PLQ15" s="220"/>
      <c r="PLR15" s="65"/>
      <c r="PLS15" s="65"/>
      <c r="PMB15" s="65"/>
      <c r="PMG15" s="220"/>
      <c r="PMH15" s="65"/>
      <c r="PMI15" s="65"/>
      <c r="PMR15" s="65"/>
      <c r="PMW15" s="220"/>
      <c r="PMX15" s="65"/>
      <c r="PMY15" s="65"/>
      <c r="PNH15" s="65"/>
      <c r="PNM15" s="220"/>
      <c r="PNN15" s="65"/>
      <c r="PNO15" s="65"/>
      <c r="PNX15" s="65"/>
      <c r="POC15" s="220"/>
      <c r="POD15" s="65"/>
      <c r="POE15" s="65"/>
      <c r="PON15" s="65"/>
      <c r="POS15" s="220"/>
      <c r="POT15" s="65"/>
      <c r="POU15" s="65"/>
      <c r="PPD15" s="65"/>
      <c r="PPI15" s="220"/>
      <c r="PPJ15" s="65"/>
      <c r="PPK15" s="65"/>
      <c r="PPT15" s="65"/>
      <c r="PPY15" s="220"/>
      <c r="PPZ15" s="65"/>
      <c r="PQA15" s="65"/>
      <c r="PQJ15" s="65"/>
      <c r="PQO15" s="220"/>
      <c r="PQP15" s="65"/>
      <c r="PQQ15" s="65"/>
      <c r="PQZ15" s="65"/>
      <c r="PRE15" s="220"/>
      <c r="PRF15" s="65"/>
      <c r="PRG15" s="65"/>
      <c r="PRP15" s="65"/>
      <c r="PRU15" s="220"/>
      <c r="PRV15" s="65"/>
      <c r="PRW15" s="65"/>
      <c r="PSF15" s="65"/>
      <c r="PSK15" s="220"/>
      <c r="PSL15" s="65"/>
      <c r="PSM15" s="65"/>
      <c r="PSV15" s="65"/>
      <c r="PTA15" s="220"/>
      <c r="PTB15" s="65"/>
      <c r="PTC15" s="65"/>
      <c r="PTL15" s="65"/>
      <c r="PTQ15" s="220"/>
      <c r="PTR15" s="65"/>
      <c r="PTS15" s="65"/>
      <c r="PUB15" s="65"/>
      <c r="PUG15" s="220"/>
      <c r="PUH15" s="65"/>
      <c r="PUI15" s="65"/>
      <c r="PUR15" s="65"/>
      <c r="PUW15" s="220"/>
      <c r="PUX15" s="65"/>
      <c r="PUY15" s="65"/>
      <c r="PVH15" s="65"/>
      <c r="PVM15" s="220"/>
      <c r="PVN15" s="65"/>
      <c r="PVO15" s="65"/>
      <c r="PVX15" s="65"/>
      <c r="PWC15" s="220"/>
      <c r="PWD15" s="65"/>
      <c r="PWE15" s="65"/>
      <c r="PWN15" s="65"/>
      <c r="PWS15" s="220"/>
      <c r="PWT15" s="65"/>
      <c r="PWU15" s="65"/>
      <c r="PXD15" s="65"/>
      <c r="PXI15" s="220"/>
      <c r="PXJ15" s="65"/>
      <c r="PXK15" s="65"/>
      <c r="PXT15" s="65"/>
      <c r="PXY15" s="220"/>
      <c r="PXZ15" s="65"/>
      <c r="PYA15" s="65"/>
      <c r="PYJ15" s="65"/>
      <c r="PYO15" s="220"/>
      <c r="PYP15" s="65"/>
      <c r="PYQ15" s="65"/>
      <c r="PYZ15" s="65"/>
      <c r="PZE15" s="220"/>
      <c r="PZF15" s="65"/>
      <c r="PZG15" s="65"/>
      <c r="PZP15" s="65"/>
      <c r="PZU15" s="220"/>
      <c r="PZV15" s="65"/>
      <c r="PZW15" s="65"/>
      <c r="QAF15" s="65"/>
      <c r="QAK15" s="220"/>
      <c r="QAL15" s="65"/>
      <c r="QAM15" s="65"/>
      <c r="QAV15" s="65"/>
      <c r="QBA15" s="220"/>
      <c r="QBB15" s="65"/>
      <c r="QBC15" s="65"/>
      <c r="QBL15" s="65"/>
      <c r="QBQ15" s="220"/>
      <c r="QBR15" s="65"/>
      <c r="QBS15" s="65"/>
      <c r="QCB15" s="65"/>
      <c r="QCG15" s="220"/>
      <c r="QCH15" s="65"/>
      <c r="QCI15" s="65"/>
      <c r="QCR15" s="65"/>
      <c r="QCW15" s="220"/>
      <c r="QCX15" s="65"/>
      <c r="QCY15" s="65"/>
      <c r="QDH15" s="65"/>
      <c r="QDM15" s="220"/>
      <c r="QDN15" s="65"/>
      <c r="QDO15" s="65"/>
      <c r="QDX15" s="65"/>
      <c r="QEC15" s="220"/>
      <c r="QED15" s="65"/>
      <c r="QEE15" s="65"/>
      <c r="QEN15" s="65"/>
      <c r="QES15" s="220"/>
      <c r="QET15" s="65"/>
      <c r="QEU15" s="65"/>
      <c r="QFD15" s="65"/>
      <c r="QFI15" s="220"/>
      <c r="QFJ15" s="65"/>
      <c r="QFK15" s="65"/>
      <c r="QFT15" s="65"/>
      <c r="QFY15" s="220"/>
      <c r="QFZ15" s="65"/>
      <c r="QGA15" s="65"/>
      <c r="QGJ15" s="65"/>
      <c r="QGO15" s="220"/>
      <c r="QGP15" s="65"/>
      <c r="QGQ15" s="65"/>
      <c r="QGZ15" s="65"/>
      <c r="QHE15" s="220"/>
      <c r="QHF15" s="65"/>
      <c r="QHG15" s="65"/>
      <c r="QHP15" s="65"/>
      <c r="QHU15" s="220"/>
      <c r="QHV15" s="65"/>
      <c r="QHW15" s="65"/>
      <c r="QIF15" s="65"/>
      <c r="QIK15" s="220"/>
      <c r="QIL15" s="65"/>
      <c r="QIM15" s="65"/>
      <c r="QIV15" s="65"/>
      <c r="QJA15" s="220"/>
      <c r="QJB15" s="65"/>
      <c r="QJC15" s="65"/>
      <c r="QJL15" s="65"/>
      <c r="QJQ15" s="220"/>
      <c r="QJR15" s="65"/>
      <c r="QJS15" s="65"/>
      <c r="QKB15" s="65"/>
      <c r="QKG15" s="220"/>
      <c r="QKH15" s="65"/>
      <c r="QKI15" s="65"/>
      <c r="QKR15" s="65"/>
      <c r="QKW15" s="220"/>
      <c r="QKX15" s="65"/>
      <c r="QKY15" s="65"/>
      <c r="QLH15" s="65"/>
      <c r="QLM15" s="220"/>
      <c r="QLN15" s="65"/>
      <c r="QLO15" s="65"/>
      <c r="QLX15" s="65"/>
      <c r="QMC15" s="220"/>
      <c r="QMD15" s="65"/>
      <c r="QME15" s="65"/>
      <c r="QMN15" s="65"/>
      <c r="QMS15" s="220"/>
      <c r="QMT15" s="65"/>
      <c r="QMU15" s="65"/>
      <c r="QND15" s="65"/>
      <c r="QNI15" s="220"/>
      <c r="QNJ15" s="65"/>
      <c r="QNK15" s="65"/>
      <c r="QNT15" s="65"/>
      <c r="QNY15" s="220"/>
      <c r="QNZ15" s="65"/>
      <c r="QOA15" s="65"/>
      <c r="QOJ15" s="65"/>
      <c r="QOO15" s="220"/>
      <c r="QOP15" s="65"/>
      <c r="QOQ15" s="65"/>
      <c r="QOZ15" s="65"/>
      <c r="QPE15" s="220"/>
      <c r="QPF15" s="65"/>
      <c r="QPG15" s="65"/>
      <c r="QPP15" s="65"/>
      <c r="QPU15" s="220"/>
      <c r="QPV15" s="65"/>
      <c r="QPW15" s="65"/>
      <c r="QQF15" s="65"/>
      <c r="QQK15" s="220"/>
      <c r="QQL15" s="65"/>
      <c r="QQM15" s="65"/>
      <c r="QQV15" s="65"/>
      <c r="QRA15" s="220"/>
      <c r="QRB15" s="65"/>
      <c r="QRC15" s="65"/>
      <c r="QRL15" s="65"/>
      <c r="QRQ15" s="220"/>
      <c r="QRR15" s="65"/>
      <c r="QRS15" s="65"/>
      <c r="QSB15" s="65"/>
      <c r="QSG15" s="220"/>
      <c r="QSH15" s="65"/>
      <c r="QSI15" s="65"/>
      <c r="QSR15" s="65"/>
      <c r="QSW15" s="220"/>
      <c r="QSX15" s="65"/>
      <c r="QSY15" s="65"/>
      <c r="QTH15" s="65"/>
      <c r="QTM15" s="220"/>
      <c r="QTN15" s="65"/>
      <c r="QTO15" s="65"/>
      <c r="QTX15" s="65"/>
      <c r="QUC15" s="220"/>
      <c r="QUD15" s="65"/>
      <c r="QUE15" s="65"/>
      <c r="QUN15" s="65"/>
      <c r="QUS15" s="220"/>
      <c r="QUT15" s="65"/>
      <c r="QUU15" s="65"/>
      <c r="QVD15" s="65"/>
      <c r="QVI15" s="220"/>
      <c r="QVJ15" s="65"/>
      <c r="QVK15" s="65"/>
      <c r="QVT15" s="65"/>
      <c r="QVY15" s="220"/>
      <c r="QVZ15" s="65"/>
      <c r="QWA15" s="65"/>
      <c r="QWJ15" s="65"/>
      <c r="QWO15" s="220"/>
      <c r="QWP15" s="65"/>
      <c r="QWQ15" s="65"/>
      <c r="QWZ15" s="65"/>
      <c r="QXE15" s="220"/>
      <c r="QXF15" s="65"/>
      <c r="QXG15" s="65"/>
      <c r="QXP15" s="65"/>
      <c r="QXU15" s="220"/>
      <c r="QXV15" s="65"/>
      <c r="QXW15" s="65"/>
      <c r="QYF15" s="65"/>
      <c r="QYK15" s="220"/>
      <c r="QYL15" s="65"/>
      <c r="QYM15" s="65"/>
      <c r="QYV15" s="65"/>
      <c r="QZA15" s="220"/>
      <c r="QZB15" s="65"/>
      <c r="QZC15" s="65"/>
      <c r="QZL15" s="65"/>
      <c r="QZQ15" s="220"/>
      <c r="QZR15" s="65"/>
      <c r="QZS15" s="65"/>
      <c r="RAB15" s="65"/>
      <c r="RAG15" s="220"/>
      <c r="RAH15" s="65"/>
      <c r="RAI15" s="65"/>
      <c r="RAR15" s="65"/>
      <c r="RAW15" s="220"/>
      <c r="RAX15" s="65"/>
      <c r="RAY15" s="65"/>
      <c r="RBH15" s="65"/>
      <c r="RBM15" s="220"/>
      <c r="RBN15" s="65"/>
      <c r="RBO15" s="65"/>
      <c r="RBX15" s="65"/>
      <c r="RCC15" s="220"/>
      <c r="RCD15" s="65"/>
      <c r="RCE15" s="65"/>
      <c r="RCN15" s="65"/>
      <c r="RCS15" s="220"/>
      <c r="RCT15" s="65"/>
      <c r="RCU15" s="65"/>
      <c r="RDD15" s="65"/>
      <c r="RDI15" s="220"/>
      <c r="RDJ15" s="65"/>
      <c r="RDK15" s="65"/>
      <c r="RDT15" s="65"/>
      <c r="RDY15" s="220"/>
      <c r="RDZ15" s="65"/>
      <c r="REA15" s="65"/>
      <c r="REJ15" s="65"/>
      <c r="REO15" s="220"/>
      <c r="REP15" s="65"/>
      <c r="REQ15" s="65"/>
      <c r="REZ15" s="65"/>
      <c r="RFE15" s="220"/>
      <c r="RFF15" s="65"/>
      <c r="RFG15" s="65"/>
      <c r="RFP15" s="65"/>
      <c r="RFU15" s="220"/>
      <c r="RFV15" s="65"/>
      <c r="RFW15" s="65"/>
      <c r="RGF15" s="65"/>
      <c r="RGK15" s="220"/>
      <c r="RGL15" s="65"/>
      <c r="RGM15" s="65"/>
      <c r="RGV15" s="65"/>
      <c r="RHA15" s="220"/>
      <c r="RHB15" s="65"/>
      <c r="RHC15" s="65"/>
      <c r="RHL15" s="65"/>
      <c r="RHQ15" s="220"/>
      <c r="RHR15" s="65"/>
      <c r="RHS15" s="65"/>
      <c r="RIB15" s="65"/>
      <c r="RIG15" s="220"/>
      <c r="RIH15" s="65"/>
      <c r="RII15" s="65"/>
      <c r="RIR15" s="65"/>
      <c r="RIW15" s="220"/>
      <c r="RIX15" s="65"/>
      <c r="RIY15" s="65"/>
      <c r="RJH15" s="65"/>
      <c r="RJM15" s="220"/>
      <c r="RJN15" s="65"/>
      <c r="RJO15" s="65"/>
      <c r="RJX15" s="65"/>
      <c r="RKC15" s="220"/>
      <c r="RKD15" s="65"/>
      <c r="RKE15" s="65"/>
      <c r="RKN15" s="65"/>
      <c r="RKS15" s="220"/>
      <c r="RKT15" s="65"/>
      <c r="RKU15" s="65"/>
      <c r="RLD15" s="65"/>
      <c r="RLI15" s="220"/>
      <c r="RLJ15" s="65"/>
      <c r="RLK15" s="65"/>
      <c r="RLT15" s="65"/>
      <c r="RLY15" s="220"/>
      <c r="RLZ15" s="65"/>
      <c r="RMA15" s="65"/>
      <c r="RMJ15" s="65"/>
      <c r="RMO15" s="220"/>
      <c r="RMP15" s="65"/>
      <c r="RMQ15" s="65"/>
      <c r="RMZ15" s="65"/>
      <c r="RNE15" s="220"/>
      <c r="RNF15" s="65"/>
      <c r="RNG15" s="65"/>
      <c r="RNP15" s="65"/>
      <c r="RNU15" s="220"/>
      <c r="RNV15" s="65"/>
      <c r="RNW15" s="65"/>
      <c r="ROF15" s="65"/>
      <c r="ROK15" s="220"/>
      <c r="ROL15" s="65"/>
      <c r="ROM15" s="65"/>
      <c r="ROV15" s="65"/>
      <c r="RPA15" s="220"/>
      <c r="RPB15" s="65"/>
      <c r="RPC15" s="65"/>
      <c r="RPL15" s="65"/>
      <c r="RPQ15" s="220"/>
      <c r="RPR15" s="65"/>
      <c r="RPS15" s="65"/>
      <c r="RQB15" s="65"/>
      <c r="RQG15" s="220"/>
      <c r="RQH15" s="65"/>
      <c r="RQI15" s="65"/>
      <c r="RQR15" s="65"/>
      <c r="RQW15" s="220"/>
      <c r="RQX15" s="65"/>
      <c r="RQY15" s="65"/>
      <c r="RRH15" s="65"/>
      <c r="RRM15" s="220"/>
      <c r="RRN15" s="65"/>
      <c r="RRO15" s="65"/>
      <c r="RRX15" s="65"/>
      <c r="RSC15" s="220"/>
      <c r="RSD15" s="65"/>
      <c r="RSE15" s="65"/>
      <c r="RSN15" s="65"/>
      <c r="RSS15" s="220"/>
      <c r="RST15" s="65"/>
      <c r="RSU15" s="65"/>
      <c r="RTD15" s="65"/>
      <c r="RTI15" s="220"/>
      <c r="RTJ15" s="65"/>
      <c r="RTK15" s="65"/>
      <c r="RTT15" s="65"/>
      <c r="RTY15" s="220"/>
      <c r="RTZ15" s="65"/>
      <c r="RUA15" s="65"/>
      <c r="RUJ15" s="65"/>
      <c r="RUO15" s="220"/>
      <c r="RUP15" s="65"/>
      <c r="RUQ15" s="65"/>
      <c r="RUZ15" s="65"/>
      <c r="RVE15" s="220"/>
      <c r="RVF15" s="65"/>
      <c r="RVG15" s="65"/>
      <c r="RVP15" s="65"/>
      <c r="RVU15" s="220"/>
      <c r="RVV15" s="65"/>
      <c r="RVW15" s="65"/>
      <c r="RWF15" s="65"/>
      <c r="RWK15" s="220"/>
      <c r="RWL15" s="65"/>
      <c r="RWM15" s="65"/>
      <c r="RWV15" s="65"/>
      <c r="RXA15" s="220"/>
      <c r="RXB15" s="65"/>
      <c r="RXC15" s="65"/>
      <c r="RXL15" s="65"/>
      <c r="RXQ15" s="220"/>
      <c r="RXR15" s="65"/>
      <c r="RXS15" s="65"/>
      <c r="RYB15" s="65"/>
      <c r="RYG15" s="220"/>
      <c r="RYH15" s="65"/>
      <c r="RYI15" s="65"/>
      <c r="RYR15" s="65"/>
      <c r="RYW15" s="220"/>
      <c r="RYX15" s="65"/>
      <c r="RYY15" s="65"/>
      <c r="RZH15" s="65"/>
      <c r="RZM15" s="220"/>
      <c r="RZN15" s="65"/>
      <c r="RZO15" s="65"/>
      <c r="RZX15" s="65"/>
      <c r="SAC15" s="220"/>
      <c r="SAD15" s="65"/>
      <c r="SAE15" s="65"/>
      <c r="SAN15" s="65"/>
      <c r="SAS15" s="220"/>
      <c r="SAT15" s="65"/>
      <c r="SAU15" s="65"/>
      <c r="SBD15" s="65"/>
      <c r="SBI15" s="220"/>
      <c r="SBJ15" s="65"/>
      <c r="SBK15" s="65"/>
      <c r="SBT15" s="65"/>
      <c r="SBY15" s="220"/>
      <c r="SBZ15" s="65"/>
      <c r="SCA15" s="65"/>
      <c r="SCJ15" s="65"/>
      <c r="SCO15" s="220"/>
      <c r="SCP15" s="65"/>
      <c r="SCQ15" s="65"/>
      <c r="SCZ15" s="65"/>
      <c r="SDE15" s="220"/>
      <c r="SDF15" s="65"/>
      <c r="SDG15" s="65"/>
      <c r="SDP15" s="65"/>
      <c r="SDU15" s="220"/>
      <c r="SDV15" s="65"/>
      <c r="SDW15" s="65"/>
      <c r="SEF15" s="65"/>
      <c r="SEK15" s="220"/>
      <c r="SEL15" s="65"/>
      <c r="SEM15" s="65"/>
      <c r="SEV15" s="65"/>
      <c r="SFA15" s="220"/>
      <c r="SFB15" s="65"/>
      <c r="SFC15" s="65"/>
      <c r="SFL15" s="65"/>
      <c r="SFQ15" s="220"/>
      <c r="SFR15" s="65"/>
      <c r="SFS15" s="65"/>
      <c r="SGB15" s="65"/>
      <c r="SGG15" s="220"/>
      <c r="SGH15" s="65"/>
      <c r="SGI15" s="65"/>
      <c r="SGR15" s="65"/>
      <c r="SGW15" s="220"/>
      <c r="SGX15" s="65"/>
      <c r="SGY15" s="65"/>
      <c r="SHH15" s="65"/>
      <c r="SHM15" s="220"/>
      <c r="SHN15" s="65"/>
      <c r="SHO15" s="65"/>
      <c r="SHX15" s="65"/>
      <c r="SIC15" s="220"/>
      <c r="SID15" s="65"/>
      <c r="SIE15" s="65"/>
      <c r="SIN15" s="65"/>
      <c r="SIS15" s="220"/>
      <c r="SIT15" s="65"/>
      <c r="SIU15" s="65"/>
      <c r="SJD15" s="65"/>
      <c r="SJI15" s="220"/>
      <c r="SJJ15" s="65"/>
      <c r="SJK15" s="65"/>
      <c r="SJT15" s="65"/>
      <c r="SJY15" s="220"/>
      <c r="SJZ15" s="65"/>
      <c r="SKA15" s="65"/>
      <c r="SKJ15" s="65"/>
      <c r="SKO15" s="220"/>
      <c r="SKP15" s="65"/>
      <c r="SKQ15" s="65"/>
      <c r="SKZ15" s="65"/>
      <c r="SLE15" s="220"/>
      <c r="SLF15" s="65"/>
      <c r="SLG15" s="65"/>
      <c r="SLP15" s="65"/>
      <c r="SLU15" s="220"/>
      <c r="SLV15" s="65"/>
      <c r="SLW15" s="65"/>
      <c r="SMF15" s="65"/>
      <c r="SMK15" s="220"/>
      <c r="SML15" s="65"/>
      <c r="SMM15" s="65"/>
      <c r="SMV15" s="65"/>
      <c r="SNA15" s="220"/>
      <c r="SNB15" s="65"/>
      <c r="SNC15" s="65"/>
      <c r="SNL15" s="65"/>
      <c r="SNQ15" s="220"/>
      <c r="SNR15" s="65"/>
      <c r="SNS15" s="65"/>
      <c r="SOB15" s="65"/>
      <c r="SOG15" s="220"/>
      <c r="SOH15" s="65"/>
      <c r="SOI15" s="65"/>
      <c r="SOR15" s="65"/>
      <c r="SOW15" s="220"/>
      <c r="SOX15" s="65"/>
      <c r="SOY15" s="65"/>
      <c r="SPH15" s="65"/>
      <c r="SPM15" s="220"/>
      <c r="SPN15" s="65"/>
      <c r="SPO15" s="65"/>
      <c r="SPX15" s="65"/>
      <c r="SQC15" s="220"/>
      <c r="SQD15" s="65"/>
      <c r="SQE15" s="65"/>
      <c r="SQN15" s="65"/>
      <c r="SQS15" s="220"/>
      <c r="SQT15" s="65"/>
      <c r="SQU15" s="65"/>
      <c r="SRD15" s="65"/>
      <c r="SRI15" s="220"/>
      <c r="SRJ15" s="65"/>
      <c r="SRK15" s="65"/>
      <c r="SRT15" s="65"/>
      <c r="SRY15" s="220"/>
      <c r="SRZ15" s="65"/>
      <c r="SSA15" s="65"/>
      <c r="SSJ15" s="65"/>
      <c r="SSO15" s="220"/>
      <c r="SSP15" s="65"/>
      <c r="SSQ15" s="65"/>
      <c r="SSZ15" s="65"/>
      <c r="STE15" s="220"/>
      <c r="STF15" s="65"/>
      <c r="STG15" s="65"/>
      <c r="STP15" s="65"/>
      <c r="STU15" s="220"/>
      <c r="STV15" s="65"/>
      <c r="STW15" s="65"/>
      <c r="SUF15" s="65"/>
      <c r="SUK15" s="220"/>
      <c r="SUL15" s="65"/>
      <c r="SUM15" s="65"/>
      <c r="SUV15" s="65"/>
      <c r="SVA15" s="220"/>
      <c r="SVB15" s="65"/>
      <c r="SVC15" s="65"/>
      <c r="SVL15" s="65"/>
      <c r="SVQ15" s="220"/>
      <c r="SVR15" s="65"/>
      <c r="SVS15" s="65"/>
      <c r="SWB15" s="65"/>
      <c r="SWG15" s="220"/>
      <c r="SWH15" s="65"/>
      <c r="SWI15" s="65"/>
      <c r="SWR15" s="65"/>
      <c r="SWW15" s="220"/>
      <c r="SWX15" s="65"/>
      <c r="SWY15" s="65"/>
      <c r="SXH15" s="65"/>
      <c r="SXM15" s="220"/>
      <c r="SXN15" s="65"/>
      <c r="SXO15" s="65"/>
      <c r="SXX15" s="65"/>
      <c r="SYC15" s="220"/>
      <c r="SYD15" s="65"/>
      <c r="SYE15" s="65"/>
      <c r="SYN15" s="65"/>
      <c r="SYS15" s="220"/>
      <c r="SYT15" s="65"/>
      <c r="SYU15" s="65"/>
      <c r="SZD15" s="65"/>
      <c r="SZI15" s="220"/>
      <c r="SZJ15" s="65"/>
      <c r="SZK15" s="65"/>
      <c r="SZT15" s="65"/>
      <c r="SZY15" s="220"/>
      <c r="SZZ15" s="65"/>
      <c r="TAA15" s="65"/>
      <c r="TAJ15" s="65"/>
      <c r="TAO15" s="220"/>
      <c r="TAP15" s="65"/>
      <c r="TAQ15" s="65"/>
      <c r="TAZ15" s="65"/>
      <c r="TBE15" s="220"/>
      <c r="TBF15" s="65"/>
      <c r="TBG15" s="65"/>
      <c r="TBP15" s="65"/>
      <c r="TBU15" s="220"/>
      <c r="TBV15" s="65"/>
      <c r="TBW15" s="65"/>
      <c r="TCF15" s="65"/>
      <c r="TCK15" s="220"/>
      <c r="TCL15" s="65"/>
      <c r="TCM15" s="65"/>
      <c r="TCV15" s="65"/>
      <c r="TDA15" s="220"/>
      <c r="TDB15" s="65"/>
      <c r="TDC15" s="65"/>
      <c r="TDL15" s="65"/>
      <c r="TDQ15" s="220"/>
      <c r="TDR15" s="65"/>
      <c r="TDS15" s="65"/>
      <c r="TEB15" s="65"/>
      <c r="TEG15" s="220"/>
      <c r="TEH15" s="65"/>
      <c r="TEI15" s="65"/>
      <c r="TER15" s="65"/>
      <c r="TEW15" s="220"/>
      <c r="TEX15" s="65"/>
      <c r="TEY15" s="65"/>
      <c r="TFH15" s="65"/>
      <c r="TFM15" s="220"/>
      <c r="TFN15" s="65"/>
      <c r="TFO15" s="65"/>
      <c r="TFX15" s="65"/>
      <c r="TGC15" s="220"/>
      <c r="TGD15" s="65"/>
      <c r="TGE15" s="65"/>
      <c r="TGN15" s="65"/>
      <c r="TGS15" s="220"/>
      <c r="TGT15" s="65"/>
      <c r="TGU15" s="65"/>
      <c r="THD15" s="65"/>
      <c r="THI15" s="220"/>
      <c r="THJ15" s="65"/>
      <c r="THK15" s="65"/>
      <c r="THT15" s="65"/>
      <c r="THY15" s="220"/>
      <c r="THZ15" s="65"/>
      <c r="TIA15" s="65"/>
      <c r="TIJ15" s="65"/>
      <c r="TIO15" s="220"/>
      <c r="TIP15" s="65"/>
      <c r="TIQ15" s="65"/>
      <c r="TIZ15" s="65"/>
      <c r="TJE15" s="220"/>
      <c r="TJF15" s="65"/>
      <c r="TJG15" s="65"/>
      <c r="TJP15" s="65"/>
      <c r="TJU15" s="220"/>
      <c r="TJV15" s="65"/>
      <c r="TJW15" s="65"/>
      <c r="TKF15" s="65"/>
      <c r="TKK15" s="220"/>
      <c r="TKL15" s="65"/>
      <c r="TKM15" s="65"/>
      <c r="TKV15" s="65"/>
      <c r="TLA15" s="220"/>
      <c r="TLB15" s="65"/>
      <c r="TLC15" s="65"/>
      <c r="TLL15" s="65"/>
      <c r="TLQ15" s="220"/>
      <c r="TLR15" s="65"/>
      <c r="TLS15" s="65"/>
      <c r="TMB15" s="65"/>
      <c r="TMG15" s="220"/>
      <c r="TMH15" s="65"/>
      <c r="TMI15" s="65"/>
      <c r="TMR15" s="65"/>
      <c r="TMW15" s="220"/>
      <c r="TMX15" s="65"/>
      <c r="TMY15" s="65"/>
      <c r="TNH15" s="65"/>
      <c r="TNM15" s="220"/>
      <c r="TNN15" s="65"/>
      <c r="TNO15" s="65"/>
      <c r="TNX15" s="65"/>
      <c r="TOC15" s="220"/>
      <c r="TOD15" s="65"/>
      <c r="TOE15" s="65"/>
      <c r="TON15" s="65"/>
      <c r="TOS15" s="220"/>
      <c r="TOT15" s="65"/>
      <c r="TOU15" s="65"/>
      <c r="TPD15" s="65"/>
      <c r="TPI15" s="220"/>
      <c r="TPJ15" s="65"/>
      <c r="TPK15" s="65"/>
      <c r="TPT15" s="65"/>
      <c r="TPY15" s="220"/>
      <c r="TPZ15" s="65"/>
      <c r="TQA15" s="65"/>
      <c r="TQJ15" s="65"/>
      <c r="TQO15" s="220"/>
      <c r="TQP15" s="65"/>
      <c r="TQQ15" s="65"/>
      <c r="TQZ15" s="65"/>
      <c r="TRE15" s="220"/>
      <c r="TRF15" s="65"/>
      <c r="TRG15" s="65"/>
      <c r="TRP15" s="65"/>
      <c r="TRU15" s="220"/>
      <c r="TRV15" s="65"/>
      <c r="TRW15" s="65"/>
      <c r="TSF15" s="65"/>
      <c r="TSK15" s="220"/>
      <c r="TSL15" s="65"/>
      <c r="TSM15" s="65"/>
      <c r="TSV15" s="65"/>
      <c r="TTA15" s="220"/>
      <c r="TTB15" s="65"/>
      <c r="TTC15" s="65"/>
      <c r="TTL15" s="65"/>
      <c r="TTQ15" s="220"/>
      <c r="TTR15" s="65"/>
      <c r="TTS15" s="65"/>
      <c r="TUB15" s="65"/>
      <c r="TUG15" s="220"/>
      <c r="TUH15" s="65"/>
      <c r="TUI15" s="65"/>
      <c r="TUR15" s="65"/>
      <c r="TUW15" s="220"/>
      <c r="TUX15" s="65"/>
      <c r="TUY15" s="65"/>
      <c r="TVH15" s="65"/>
      <c r="TVM15" s="220"/>
      <c r="TVN15" s="65"/>
      <c r="TVO15" s="65"/>
      <c r="TVX15" s="65"/>
      <c r="TWC15" s="220"/>
      <c r="TWD15" s="65"/>
      <c r="TWE15" s="65"/>
      <c r="TWN15" s="65"/>
      <c r="TWS15" s="220"/>
      <c r="TWT15" s="65"/>
      <c r="TWU15" s="65"/>
      <c r="TXD15" s="65"/>
      <c r="TXI15" s="220"/>
      <c r="TXJ15" s="65"/>
      <c r="TXK15" s="65"/>
      <c r="TXT15" s="65"/>
      <c r="TXY15" s="220"/>
      <c r="TXZ15" s="65"/>
      <c r="TYA15" s="65"/>
      <c r="TYJ15" s="65"/>
      <c r="TYO15" s="220"/>
      <c r="TYP15" s="65"/>
      <c r="TYQ15" s="65"/>
      <c r="TYZ15" s="65"/>
      <c r="TZE15" s="220"/>
      <c r="TZF15" s="65"/>
      <c r="TZG15" s="65"/>
      <c r="TZP15" s="65"/>
      <c r="TZU15" s="220"/>
      <c r="TZV15" s="65"/>
      <c r="TZW15" s="65"/>
      <c r="UAF15" s="65"/>
      <c r="UAK15" s="220"/>
      <c r="UAL15" s="65"/>
      <c r="UAM15" s="65"/>
      <c r="UAV15" s="65"/>
      <c r="UBA15" s="220"/>
      <c r="UBB15" s="65"/>
      <c r="UBC15" s="65"/>
      <c r="UBL15" s="65"/>
      <c r="UBQ15" s="220"/>
      <c r="UBR15" s="65"/>
      <c r="UBS15" s="65"/>
      <c r="UCB15" s="65"/>
      <c r="UCG15" s="220"/>
      <c r="UCH15" s="65"/>
      <c r="UCI15" s="65"/>
      <c r="UCR15" s="65"/>
      <c r="UCW15" s="220"/>
      <c r="UCX15" s="65"/>
      <c r="UCY15" s="65"/>
      <c r="UDH15" s="65"/>
      <c r="UDM15" s="220"/>
      <c r="UDN15" s="65"/>
      <c r="UDO15" s="65"/>
      <c r="UDX15" s="65"/>
      <c r="UEC15" s="220"/>
      <c r="UED15" s="65"/>
      <c r="UEE15" s="65"/>
      <c r="UEN15" s="65"/>
      <c r="UES15" s="220"/>
      <c r="UET15" s="65"/>
      <c r="UEU15" s="65"/>
      <c r="UFD15" s="65"/>
      <c r="UFI15" s="220"/>
      <c r="UFJ15" s="65"/>
      <c r="UFK15" s="65"/>
      <c r="UFT15" s="65"/>
      <c r="UFY15" s="220"/>
      <c r="UFZ15" s="65"/>
      <c r="UGA15" s="65"/>
      <c r="UGJ15" s="65"/>
      <c r="UGO15" s="220"/>
      <c r="UGP15" s="65"/>
      <c r="UGQ15" s="65"/>
      <c r="UGZ15" s="65"/>
      <c r="UHE15" s="220"/>
      <c r="UHF15" s="65"/>
      <c r="UHG15" s="65"/>
      <c r="UHP15" s="65"/>
      <c r="UHU15" s="220"/>
      <c r="UHV15" s="65"/>
      <c r="UHW15" s="65"/>
      <c r="UIF15" s="65"/>
      <c r="UIK15" s="220"/>
      <c r="UIL15" s="65"/>
      <c r="UIM15" s="65"/>
      <c r="UIV15" s="65"/>
      <c r="UJA15" s="220"/>
      <c r="UJB15" s="65"/>
      <c r="UJC15" s="65"/>
      <c r="UJL15" s="65"/>
      <c r="UJQ15" s="220"/>
      <c r="UJR15" s="65"/>
      <c r="UJS15" s="65"/>
      <c r="UKB15" s="65"/>
      <c r="UKG15" s="220"/>
      <c r="UKH15" s="65"/>
      <c r="UKI15" s="65"/>
      <c r="UKR15" s="65"/>
      <c r="UKW15" s="220"/>
      <c r="UKX15" s="65"/>
      <c r="UKY15" s="65"/>
      <c r="ULH15" s="65"/>
      <c r="ULM15" s="220"/>
      <c r="ULN15" s="65"/>
      <c r="ULO15" s="65"/>
      <c r="ULX15" s="65"/>
      <c r="UMC15" s="220"/>
      <c r="UMD15" s="65"/>
      <c r="UME15" s="65"/>
      <c r="UMN15" s="65"/>
      <c r="UMS15" s="220"/>
      <c r="UMT15" s="65"/>
      <c r="UMU15" s="65"/>
      <c r="UND15" s="65"/>
      <c r="UNI15" s="220"/>
      <c r="UNJ15" s="65"/>
      <c r="UNK15" s="65"/>
      <c r="UNT15" s="65"/>
      <c r="UNY15" s="220"/>
      <c r="UNZ15" s="65"/>
      <c r="UOA15" s="65"/>
      <c r="UOJ15" s="65"/>
      <c r="UOO15" s="220"/>
      <c r="UOP15" s="65"/>
      <c r="UOQ15" s="65"/>
      <c r="UOZ15" s="65"/>
      <c r="UPE15" s="220"/>
      <c r="UPF15" s="65"/>
      <c r="UPG15" s="65"/>
      <c r="UPP15" s="65"/>
      <c r="UPU15" s="220"/>
      <c r="UPV15" s="65"/>
      <c r="UPW15" s="65"/>
      <c r="UQF15" s="65"/>
      <c r="UQK15" s="220"/>
      <c r="UQL15" s="65"/>
      <c r="UQM15" s="65"/>
      <c r="UQV15" s="65"/>
      <c r="URA15" s="220"/>
      <c r="URB15" s="65"/>
      <c r="URC15" s="65"/>
      <c r="URL15" s="65"/>
      <c r="URQ15" s="220"/>
      <c r="URR15" s="65"/>
      <c r="URS15" s="65"/>
      <c r="USB15" s="65"/>
      <c r="USG15" s="220"/>
      <c r="USH15" s="65"/>
      <c r="USI15" s="65"/>
      <c r="USR15" s="65"/>
      <c r="USW15" s="220"/>
      <c r="USX15" s="65"/>
      <c r="USY15" s="65"/>
      <c r="UTH15" s="65"/>
      <c r="UTM15" s="220"/>
      <c r="UTN15" s="65"/>
      <c r="UTO15" s="65"/>
      <c r="UTX15" s="65"/>
      <c r="UUC15" s="220"/>
      <c r="UUD15" s="65"/>
      <c r="UUE15" s="65"/>
      <c r="UUN15" s="65"/>
      <c r="UUS15" s="220"/>
      <c r="UUT15" s="65"/>
      <c r="UUU15" s="65"/>
      <c r="UVD15" s="65"/>
      <c r="UVI15" s="220"/>
      <c r="UVJ15" s="65"/>
      <c r="UVK15" s="65"/>
      <c r="UVT15" s="65"/>
      <c r="UVY15" s="220"/>
      <c r="UVZ15" s="65"/>
      <c r="UWA15" s="65"/>
      <c r="UWJ15" s="65"/>
      <c r="UWO15" s="220"/>
      <c r="UWP15" s="65"/>
      <c r="UWQ15" s="65"/>
      <c r="UWZ15" s="65"/>
      <c r="UXE15" s="220"/>
      <c r="UXF15" s="65"/>
      <c r="UXG15" s="65"/>
      <c r="UXP15" s="65"/>
      <c r="UXU15" s="220"/>
      <c r="UXV15" s="65"/>
      <c r="UXW15" s="65"/>
      <c r="UYF15" s="65"/>
      <c r="UYK15" s="220"/>
      <c r="UYL15" s="65"/>
      <c r="UYM15" s="65"/>
      <c r="UYV15" s="65"/>
      <c r="UZA15" s="220"/>
      <c r="UZB15" s="65"/>
      <c r="UZC15" s="65"/>
      <c r="UZL15" s="65"/>
      <c r="UZQ15" s="220"/>
      <c r="UZR15" s="65"/>
      <c r="UZS15" s="65"/>
      <c r="VAB15" s="65"/>
      <c r="VAG15" s="220"/>
      <c r="VAH15" s="65"/>
      <c r="VAI15" s="65"/>
      <c r="VAR15" s="65"/>
      <c r="VAW15" s="220"/>
      <c r="VAX15" s="65"/>
      <c r="VAY15" s="65"/>
      <c r="VBH15" s="65"/>
      <c r="VBM15" s="220"/>
      <c r="VBN15" s="65"/>
      <c r="VBO15" s="65"/>
      <c r="VBX15" s="65"/>
      <c r="VCC15" s="220"/>
      <c r="VCD15" s="65"/>
      <c r="VCE15" s="65"/>
      <c r="VCN15" s="65"/>
      <c r="VCS15" s="220"/>
      <c r="VCT15" s="65"/>
      <c r="VCU15" s="65"/>
      <c r="VDD15" s="65"/>
      <c r="VDI15" s="220"/>
      <c r="VDJ15" s="65"/>
      <c r="VDK15" s="65"/>
      <c r="VDT15" s="65"/>
      <c r="VDY15" s="220"/>
      <c r="VDZ15" s="65"/>
      <c r="VEA15" s="65"/>
      <c r="VEJ15" s="65"/>
      <c r="VEO15" s="220"/>
      <c r="VEP15" s="65"/>
      <c r="VEQ15" s="65"/>
      <c r="VEZ15" s="65"/>
      <c r="VFE15" s="220"/>
      <c r="VFF15" s="65"/>
      <c r="VFG15" s="65"/>
      <c r="VFP15" s="65"/>
      <c r="VFU15" s="220"/>
      <c r="VFV15" s="65"/>
      <c r="VFW15" s="65"/>
      <c r="VGF15" s="65"/>
      <c r="VGK15" s="220"/>
      <c r="VGL15" s="65"/>
      <c r="VGM15" s="65"/>
      <c r="VGV15" s="65"/>
      <c r="VHA15" s="220"/>
      <c r="VHB15" s="65"/>
      <c r="VHC15" s="65"/>
      <c r="VHL15" s="65"/>
      <c r="VHQ15" s="220"/>
      <c r="VHR15" s="65"/>
      <c r="VHS15" s="65"/>
      <c r="VIB15" s="65"/>
      <c r="VIG15" s="220"/>
      <c r="VIH15" s="65"/>
      <c r="VII15" s="65"/>
      <c r="VIR15" s="65"/>
      <c r="VIW15" s="220"/>
      <c r="VIX15" s="65"/>
      <c r="VIY15" s="65"/>
      <c r="VJH15" s="65"/>
      <c r="VJM15" s="220"/>
      <c r="VJN15" s="65"/>
      <c r="VJO15" s="65"/>
      <c r="VJX15" s="65"/>
      <c r="VKC15" s="220"/>
      <c r="VKD15" s="65"/>
      <c r="VKE15" s="65"/>
      <c r="VKN15" s="65"/>
      <c r="VKS15" s="220"/>
      <c r="VKT15" s="65"/>
      <c r="VKU15" s="65"/>
      <c r="VLD15" s="65"/>
      <c r="VLI15" s="220"/>
      <c r="VLJ15" s="65"/>
      <c r="VLK15" s="65"/>
      <c r="VLT15" s="65"/>
      <c r="VLY15" s="220"/>
      <c r="VLZ15" s="65"/>
      <c r="VMA15" s="65"/>
      <c r="VMJ15" s="65"/>
      <c r="VMO15" s="220"/>
      <c r="VMP15" s="65"/>
      <c r="VMQ15" s="65"/>
      <c r="VMZ15" s="65"/>
      <c r="VNE15" s="220"/>
      <c r="VNF15" s="65"/>
      <c r="VNG15" s="65"/>
      <c r="VNP15" s="65"/>
      <c r="VNU15" s="220"/>
      <c r="VNV15" s="65"/>
      <c r="VNW15" s="65"/>
      <c r="VOF15" s="65"/>
      <c r="VOK15" s="220"/>
      <c r="VOL15" s="65"/>
      <c r="VOM15" s="65"/>
      <c r="VOV15" s="65"/>
      <c r="VPA15" s="220"/>
      <c r="VPB15" s="65"/>
      <c r="VPC15" s="65"/>
      <c r="VPL15" s="65"/>
      <c r="VPQ15" s="220"/>
      <c r="VPR15" s="65"/>
      <c r="VPS15" s="65"/>
      <c r="VQB15" s="65"/>
      <c r="VQG15" s="220"/>
      <c r="VQH15" s="65"/>
      <c r="VQI15" s="65"/>
      <c r="VQR15" s="65"/>
      <c r="VQW15" s="220"/>
      <c r="VQX15" s="65"/>
      <c r="VQY15" s="65"/>
      <c r="VRH15" s="65"/>
      <c r="VRM15" s="220"/>
      <c r="VRN15" s="65"/>
      <c r="VRO15" s="65"/>
      <c r="VRX15" s="65"/>
      <c r="VSC15" s="220"/>
      <c r="VSD15" s="65"/>
      <c r="VSE15" s="65"/>
      <c r="VSN15" s="65"/>
      <c r="VSS15" s="220"/>
      <c r="VST15" s="65"/>
      <c r="VSU15" s="65"/>
      <c r="VTD15" s="65"/>
      <c r="VTI15" s="220"/>
      <c r="VTJ15" s="65"/>
      <c r="VTK15" s="65"/>
      <c r="VTT15" s="65"/>
      <c r="VTY15" s="220"/>
      <c r="VTZ15" s="65"/>
      <c r="VUA15" s="65"/>
      <c r="VUJ15" s="65"/>
      <c r="VUO15" s="220"/>
      <c r="VUP15" s="65"/>
      <c r="VUQ15" s="65"/>
      <c r="VUZ15" s="65"/>
      <c r="VVE15" s="220"/>
      <c r="VVF15" s="65"/>
      <c r="VVG15" s="65"/>
      <c r="VVP15" s="65"/>
      <c r="VVU15" s="220"/>
      <c r="VVV15" s="65"/>
      <c r="VVW15" s="65"/>
      <c r="VWF15" s="65"/>
      <c r="VWK15" s="220"/>
      <c r="VWL15" s="65"/>
      <c r="VWM15" s="65"/>
      <c r="VWV15" s="65"/>
      <c r="VXA15" s="220"/>
      <c r="VXB15" s="65"/>
      <c r="VXC15" s="65"/>
      <c r="VXL15" s="65"/>
      <c r="VXQ15" s="220"/>
      <c r="VXR15" s="65"/>
      <c r="VXS15" s="65"/>
      <c r="VYB15" s="65"/>
      <c r="VYG15" s="220"/>
      <c r="VYH15" s="65"/>
      <c r="VYI15" s="65"/>
      <c r="VYR15" s="65"/>
      <c r="VYW15" s="220"/>
      <c r="VYX15" s="65"/>
      <c r="VYY15" s="65"/>
      <c r="VZH15" s="65"/>
      <c r="VZM15" s="220"/>
      <c r="VZN15" s="65"/>
      <c r="VZO15" s="65"/>
      <c r="VZX15" s="65"/>
      <c r="WAC15" s="220"/>
      <c r="WAD15" s="65"/>
      <c r="WAE15" s="65"/>
      <c r="WAN15" s="65"/>
      <c r="WAS15" s="220"/>
      <c r="WAT15" s="65"/>
      <c r="WAU15" s="65"/>
      <c r="WBD15" s="65"/>
      <c r="WBI15" s="220"/>
      <c r="WBJ15" s="65"/>
      <c r="WBK15" s="65"/>
      <c r="WBT15" s="65"/>
      <c r="WBY15" s="220"/>
      <c r="WBZ15" s="65"/>
      <c r="WCA15" s="65"/>
      <c r="WCJ15" s="65"/>
      <c r="WCO15" s="220"/>
      <c r="WCP15" s="65"/>
      <c r="WCQ15" s="65"/>
      <c r="WCZ15" s="65"/>
      <c r="WDE15" s="220"/>
      <c r="WDF15" s="65"/>
      <c r="WDG15" s="65"/>
      <c r="WDP15" s="65"/>
      <c r="WDU15" s="220"/>
      <c r="WDV15" s="65"/>
      <c r="WDW15" s="65"/>
      <c r="WEF15" s="65"/>
      <c r="WEK15" s="220"/>
      <c r="WEL15" s="65"/>
      <c r="WEM15" s="65"/>
      <c r="WEV15" s="65"/>
      <c r="WFA15" s="220"/>
      <c r="WFB15" s="65"/>
      <c r="WFC15" s="65"/>
      <c r="WFL15" s="65"/>
      <c r="WFQ15" s="220"/>
      <c r="WFR15" s="65"/>
      <c r="WFS15" s="65"/>
      <c r="WGB15" s="65"/>
      <c r="WGG15" s="220"/>
      <c r="WGH15" s="65"/>
      <c r="WGI15" s="65"/>
      <c r="WGR15" s="65"/>
      <c r="WGW15" s="220"/>
      <c r="WGX15" s="65"/>
      <c r="WGY15" s="65"/>
      <c r="WHH15" s="65"/>
      <c r="WHM15" s="220"/>
      <c r="WHN15" s="65"/>
      <c r="WHO15" s="65"/>
      <c r="WHX15" s="65"/>
      <c r="WIC15" s="220"/>
      <c r="WID15" s="65"/>
      <c r="WIE15" s="65"/>
      <c r="WIN15" s="65"/>
      <c r="WIS15" s="220"/>
      <c r="WIT15" s="65"/>
      <c r="WIU15" s="65"/>
      <c r="WJD15" s="65"/>
      <c r="WJI15" s="220"/>
      <c r="WJJ15" s="65"/>
      <c r="WJK15" s="65"/>
      <c r="WJT15" s="65"/>
      <c r="WJY15" s="220"/>
      <c r="WJZ15" s="65"/>
      <c r="WKA15" s="65"/>
      <c r="WKJ15" s="65"/>
      <c r="WKO15" s="220"/>
      <c r="WKP15" s="65"/>
      <c r="WKQ15" s="65"/>
      <c r="WKZ15" s="65"/>
      <c r="WLE15" s="220"/>
      <c r="WLF15" s="65"/>
      <c r="WLG15" s="65"/>
      <c r="WLP15" s="65"/>
      <c r="WLU15" s="220"/>
      <c r="WLV15" s="65"/>
      <c r="WLW15" s="65"/>
      <c r="WMF15" s="65"/>
      <c r="WMK15" s="220"/>
      <c r="WML15" s="65"/>
      <c r="WMM15" s="65"/>
      <c r="WMV15" s="65"/>
      <c r="WNA15" s="220"/>
      <c r="WNB15" s="65"/>
      <c r="WNC15" s="65"/>
      <c r="WNL15" s="65"/>
      <c r="WNQ15" s="220"/>
      <c r="WNR15" s="65"/>
      <c r="WNS15" s="65"/>
      <c r="WOB15" s="65"/>
      <c r="WOG15" s="220"/>
      <c r="WOH15" s="65"/>
      <c r="WOI15" s="65"/>
      <c r="WOR15" s="65"/>
      <c r="WOW15" s="220"/>
      <c r="WOX15" s="65"/>
      <c r="WOY15" s="65"/>
      <c r="WPH15" s="65"/>
      <c r="WPM15" s="220"/>
      <c r="WPN15" s="65"/>
      <c r="WPO15" s="65"/>
      <c r="WPX15" s="65"/>
      <c r="WQC15" s="220"/>
      <c r="WQD15" s="65"/>
      <c r="WQE15" s="65"/>
      <c r="WQN15" s="65"/>
      <c r="WQS15" s="220"/>
      <c r="WQT15" s="65"/>
      <c r="WQU15" s="65"/>
      <c r="WRD15" s="65"/>
      <c r="WRI15" s="220"/>
      <c r="WRJ15" s="65"/>
      <c r="WRK15" s="65"/>
      <c r="WRT15" s="65"/>
      <c r="WRY15" s="220"/>
      <c r="WRZ15" s="65"/>
      <c r="WSA15" s="65"/>
      <c r="WSJ15" s="65"/>
      <c r="WSO15" s="220"/>
      <c r="WSP15" s="65"/>
      <c r="WSQ15" s="65"/>
      <c r="WSZ15" s="65"/>
      <c r="WTE15" s="220"/>
      <c r="WTF15" s="65"/>
      <c r="WTG15" s="65"/>
      <c r="WTP15" s="65"/>
      <c r="WTU15" s="220"/>
      <c r="WTV15" s="65"/>
      <c r="WTW15" s="65"/>
      <c r="WUF15" s="65"/>
      <c r="WUK15" s="220"/>
      <c r="WUL15" s="65"/>
      <c r="WUM15" s="65"/>
      <c r="WUV15" s="65"/>
      <c r="WVA15" s="220"/>
      <c r="WVB15" s="65"/>
      <c r="WVC15" s="65"/>
      <c r="WVL15" s="65"/>
      <c r="WVQ15" s="220"/>
      <c r="WVR15" s="65"/>
      <c r="WVS15" s="65"/>
      <c r="WWB15" s="65"/>
      <c r="WWG15" s="220"/>
      <c r="WWH15" s="65"/>
      <c r="WWI15" s="65"/>
      <c r="WWR15" s="65"/>
      <c r="WWW15" s="220"/>
      <c r="WWX15" s="65"/>
      <c r="WWY15" s="65"/>
      <c r="WXH15" s="65"/>
      <c r="WXM15" s="220"/>
      <c r="WXN15" s="65"/>
      <c r="WXO15" s="65"/>
      <c r="WXX15" s="65"/>
      <c r="WYC15" s="220"/>
      <c r="WYD15" s="65"/>
      <c r="WYE15" s="65"/>
      <c r="WYN15" s="65"/>
      <c r="WYS15" s="220"/>
      <c r="WYT15" s="65"/>
      <c r="WYU15" s="65"/>
      <c r="WZD15" s="65"/>
      <c r="WZI15" s="220"/>
      <c r="WZJ15" s="65"/>
      <c r="WZK15" s="65"/>
      <c r="WZT15" s="65"/>
      <c r="WZY15" s="220"/>
      <c r="WZZ15" s="65"/>
      <c r="XAA15" s="65"/>
      <c r="XAJ15" s="65"/>
      <c r="XAO15" s="220"/>
      <c r="XAP15" s="65"/>
      <c r="XAQ15" s="65"/>
      <c r="XAZ15" s="65"/>
      <c r="XBE15" s="220"/>
      <c r="XBF15" s="65"/>
      <c r="XBG15" s="65"/>
      <c r="XBP15" s="65"/>
      <c r="XBU15" s="220"/>
      <c r="XBV15" s="65"/>
      <c r="XBW15" s="65"/>
      <c r="XCF15" s="65"/>
      <c r="XCK15" s="220"/>
      <c r="XCL15" s="65"/>
      <c r="XCM15" s="65"/>
      <c r="XCV15" s="65"/>
      <c r="XDA15" s="220"/>
      <c r="XDB15" s="65"/>
      <c r="XDC15" s="65"/>
      <c r="XDL15" s="65"/>
      <c r="XDQ15" s="220"/>
      <c r="XDR15" s="65"/>
      <c r="XDS15" s="65"/>
      <c r="XEB15" s="65"/>
      <c r="XEG15" s="220"/>
      <c r="XEH15" s="65"/>
      <c r="XEI15" s="65"/>
      <c r="XER15" s="65"/>
    </row>
    <row r="16" spans="1:1019 1028:2043 2052:3067 3076:4091 4100:5115 5124:6139 6148:7163 7172:8187 8196:9211 9220:10235 10244:11259 11268:12283 12292:13307 13316:14331 14340:15355 15364:16372" ht="31.5" hidden="1" customHeight="1" x14ac:dyDescent="0.2">
      <c r="A16" s="220"/>
      <c r="B16" s="68" t="s">
        <v>770</v>
      </c>
      <c r="C16" s="69"/>
      <c r="D16" s="69"/>
      <c r="E16" s="70"/>
      <c r="F16" s="71" t="s">
        <v>507</v>
      </c>
      <c r="G16" s="72"/>
      <c r="H16" s="73"/>
      <c r="I16" s="64"/>
      <c r="J16" s="64"/>
      <c r="K16" s="65"/>
      <c r="T16" s="65"/>
      <c r="Y16" s="220"/>
      <c r="Z16" s="65"/>
      <c r="AA16" s="65"/>
      <c r="AJ16" s="65"/>
      <c r="AO16" s="220"/>
      <c r="AP16" s="65"/>
      <c r="AQ16" s="65"/>
      <c r="AZ16" s="65"/>
      <c r="BE16" s="220"/>
      <c r="BF16" s="65"/>
      <c r="BG16" s="65"/>
      <c r="BP16" s="65"/>
      <c r="BU16" s="220"/>
      <c r="BV16" s="65"/>
      <c r="BW16" s="65"/>
      <c r="CF16" s="65"/>
      <c r="CK16" s="220"/>
      <c r="CL16" s="65"/>
      <c r="CM16" s="65"/>
      <c r="CV16" s="65"/>
      <c r="DA16" s="220"/>
      <c r="DB16" s="65"/>
      <c r="DC16" s="65"/>
      <c r="DL16" s="65"/>
      <c r="DQ16" s="220"/>
      <c r="DR16" s="65"/>
      <c r="DS16" s="65"/>
      <c r="EB16" s="65"/>
      <c r="EG16" s="220"/>
      <c r="EH16" s="65"/>
      <c r="EI16" s="65"/>
      <c r="ER16" s="65"/>
      <c r="EW16" s="220"/>
      <c r="EX16" s="65"/>
      <c r="EY16" s="65"/>
      <c r="FH16" s="65"/>
      <c r="FM16" s="220"/>
      <c r="FN16" s="65"/>
      <c r="FO16" s="65"/>
      <c r="FX16" s="65"/>
      <c r="GC16" s="220"/>
      <c r="GD16" s="65"/>
      <c r="GE16" s="65"/>
      <c r="GN16" s="65"/>
      <c r="GS16" s="220"/>
      <c r="GT16" s="65"/>
      <c r="GU16" s="65"/>
      <c r="HD16" s="65"/>
      <c r="HI16" s="220"/>
      <c r="HJ16" s="65"/>
      <c r="HK16" s="65"/>
      <c r="HT16" s="65"/>
      <c r="HY16" s="220"/>
      <c r="HZ16" s="65"/>
      <c r="IA16" s="65"/>
      <c r="IJ16" s="65"/>
      <c r="IO16" s="220"/>
      <c r="IP16" s="65"/>
      <c r="IQ16" s="65"/>
      <c r="IZ16" s="65"/>
      <c r="JE16" s="220"/>
      <c r="JF16" s="65"/>
      <c r="JG16" s="65"/>
      <c r="JP16" s="65"/>
      <c r="JU16" s="220"/>
      <c r="JV16" s="65"/>
      <c r="JW16" s="65"/>
      <c r="KF16" s="65"/>
      <c r="KK16" s="220"/>
      <c r="KL16" s="65"/>
      <c r="KM16" s="65"/>
      <c r="KV16" s="65"/>
      <c r="LA16" s="220"/>
      <c r="LB16" s="65"/>
      <c r="LC16" s="65"/>
      <c r="LL16" s="65"/>
      <c r="LQ16" s="220"/>
      <c r="LR16" s="65"/>
      <c r="LS16" s="65"/>
      <c r="MB16" s="65"/>
      <c r="MG16" s="220"/>
      <c r="MH16" s="65"/>
      <c r="MI16" s="65"/>
      <c r="MR16" s="65"/>
      <c r="MW16" s="220"/>
      <c r="MX16" s="65"/>
      <c r="MY16" s="65"/>
      <c r="NH16" s="65"/>
      <c r="NM16" s="220"/>
      <c r="NN16" s="65"/>
      <c r="NO16" s="65"/>
      <c r="NX16" s="65"/>
      <c r="OC16" s="220"/>
      <c r="OD16" s="65"/>
      <c r="OE16" s="65"/>
      <c r="ON16" s="65"/>
      <c r="OS16" s="220"/>
      <c r="OT16" s="65"/>
      <c r="OU16" s="65"/>
      <c r="PD16" s="65"/>
      <c r="PI16" s="220"/>
      <c r="PJ16" s="65"/>
      <c r="PK16" s="65"/>
      <c r="PT16" s="65"/>
      <c r="PY16" s="220"/>
      <c r="PZ16" s="65"/>
      <c r="QA16" s="65"/>
      <c r="QJ16" s="65"/>
      <c r="QO16" s="220"/>
      <c r="QP16" s="65"/>
      <c r="QQ16" s="65"/>
      <c r="QZ16" s="65"/>
      <c r="RE16" s="220"/>
      <c r="RF16" s="65"/>
      <c r="RG16" s="65"/>
      <c r="RP16" s="65"/>
      <c r="RU16" s="220"/>
      <c r="RV16" s="65"/>
      <c r="RW16" s="65"/>
      <c r="SF16" s="65"/>
      <c r="SK16" s="220"/>
      <c r="SL16" s="65"/>
      <c r="SM16" s="65"/>
      <c r="SV16" s="65"/>
      <c r="TA16" s="220"/>
      <c r="TB16" s="65"/>
      <c r="TC16" s="65"/>
      <c r="TL16" s="65"/>
      <c r="TQ16" s="220"/>
      <c r="TR16" s="65"/>
      <c r="TS16" s="65"/>
      <c r="UB16" s="65"/>
      <c r="UG16" s="220"/>
      <c r="UH16" s="65"/>
      <c r="UI16" s="65"/>
      <c r="UR16" s="65"/>
      <c r="UW16" s="220"/>
      <c r="UX16" s="65"/>
      <c r="UY16" s="65"/>
      <c r="VH16" s="65"/>
      <c r="VM16" s="220"/>
      <c r="VN16" s="65"/>
      <c r="VO16" s="65"/>
      <c r="VX16" s="65"/>
      <c r="WC16" s="220"/>
      <c r="WD16" s="65"/>
      <c r="WE16" s="65"/>
      <c r="WN16" s="65"/>
      <c r="WS16" s="220"/>
      <c r="WT16" s="65"/>
      <c r="WU16" s="65"/>
      <c r="XD16" s="65"/>
      <c r="XI16" s="220"/>
      <c r="XJ16" s="65"/>
      <c r="XK16" s="65"/>
      <c r="XT16" s="65"/>
      <c r="XY16" s="220"/>
      <c r="XZ16" s="65"/>
      <c r="YA16" s="65"/>
      <c r="YJ16" s="65"/>
      <c r="YO16" s="220"/>
      <c r="YP16" s="65"/>
      <c r="YQ16" s="65"/>
      <c r="YZ16" s="65"/>
      <c r="ZE16" s="220"/>
      <c r="ZF16" s="65"/>
      <c r="ZG16" s="65"/>
      <c r="ZP16" s="65"/>
      <c r="ZU16" s="220"/>
      <c r="ZV16" s="65"/>
      <c r="ZW16" s="65"/>
      <c r="AAF16" s="65"/>
      <c r="AAK16" s="220"/>
      <c r="AAL16" s="65"/>
      <c r="AAM16" s="65"/>
      <c r="AAV16" s="65"/>
      <c r="ABA16" s="220"/>
      <c r="ABB16" s="65"/>
      <c r="ABC16" s="65"/>
      <c r="ABL16" s="65"/>
      <c r="ABQ16" s="220"/>
      <c r="ABR16" s="65"/>
      <c r="ABS16" s="65"/>
      <c r="ACB16" s="65"/>
      <c r="ACG16" s="220"/>
      <c r="ACH16" s="65"/>
      <c r="ACI16" s="65"/>
      <c r="ACR16" s="65"/>
      <c r="ACW16" s="220"/>
      <c r="ACX16" s="65"/>
      <c r="ACY16" s="65"/>
      <c r="ADH16" s="65"/>
      <c r="ADM16" s="220"/>
      <c r="ADN16" s="65"/>
      <c r="ADO16" s="65"/>
      <c r="ADX16" s="65"/>
      <c r="AEC16" s="220"/>
      <c r="AED16" s="65"/>
      <c r="AEE16" s="65"/>
      <c r="AEN16" s="65"/>
      <c r="AES16" s="220"/>
      <c r="AET16" s="65"/>
      <c r="AEU16" s="65"/>
      <c r="AFD16" s="65"/>
      <c r="AFI16" s="220"/>
      <c r="AFJ16" s="65"/>
      <c r="AFK16" s="65"/>
      <c r="AFT16" s="65"/>
      <c r="AFY16" s="220"/>
      <c r="AFZ16" s="65"/>
      <c r="AGA16" s="65"/>
      <c r="AGJ16" s="65"/>
      <c r="AGO16" s="220"/>
      <c r="AGP16" s="65"/>
      <c r="AGQ16" s="65"/>
      <c r="AGZ16" s="65"/>
      <c r="AHE16" s="220"/>
      <c r="AHF16" s="65"/>
      <c r="AHG16" s="65"/>
      <c r="AHP16" s="65"/>
      <c r="AHU16" s="220"/>
      <c r="AHV16" s="65"/>
      <c r="AHW16" s="65"/>
      <c r="AIF16" s="65"/>
      <c r="AIK16" s="220"/>
      <c r="AIL16" s="65"/>
      <c r="AIM16" s="65"/>
      <c r="AIV16" s="65"/>
      <c r="AJA16" s="220"/>
      <c r="AJB16" s="65"/>
      <c r="AJC16" s="65"/>
      <c r="AJL16" s="65"/>
      <c r="AJQ16" s="220"/>
      <c r="AJR16" s="65"/>
      <c r="AJS16" s="65"/>
      <c r="AKB16" s="65"/>
      <c r="AKG16" s="220"/>
      <c r="AKH16" s="65"/>
      <c r="AKI16" s="65"/>
      <c r="AKR16" s="65"/>
      <c r="AKW16" s="220"/>
      <c r="AKX16" s="65"/>
      <c r="AKY16" s="65"/>
      <c r="ALH16" s="65"/>
      <c r="ALM16" s="220"/>
      <c r="ALN16" s="65"/>
      <c r="ALO16" s="65"/>
      <c r="ALX16" s="65"/>
      <c r="AMC16" s="220"/>
      <c r="AMD16" s="65"/>
      <c r="AME16" s="65"/>
      <c r="AMN16" s="65"/>
      <c r="AMS16" s="220"/>
      <c r="AMT16" s="65"/>
      <c r="AMU16" s="65"/>
      <c r="AND16" s="65"/>
      <c r="ANI16" s="220"/>
      <c r="ANJ16" s="65"/>
      <c r="ANK16" s="65"/>
      <c r="ANT16" s="65"/>
      <c r="ANY16" s="220"/>
      <c r="ANZ16" s="65"/>
      <c r="AOA16" s="65"/>
      <c r="AOJ16" s="65"/>
      <c r="AOO16" s="220"/>
      <c r="AOP16" s="65"/>
      <c r="AOQ16" s="65"/>
      <c r="AOZ16" s="65"/>
      <c r="APE16" s="220"/>
      <c r="APF16" s="65"/>
      <c r="APG16" s="65"/>
      <c r="APP16" s="65"/>
      <c r="APU16" s="220"/>
      <c r="APV16" s="65"/>
      <c r="APW16" s="65"/>
      <c r="AQF16" s="65"/>
      <c r="AQK16" s="220"/>
      <c r="AQL16" s="65"/>
      <c r="AQM16" s="65"/>
      <c r="AQV16" s="65"/>
      <c r="ARA16" s="220"/>
      <c r="ARB16" s="65"/>
      <c r="ARC16" s="65"/>
      <c r="ARL16" s="65"/>
      <c r="ARQ16" s="220"/>
      <c r="ARR16" s="65"/>
      <c r="ARS16" s="65"/>
      <c r="ASB16" s="65"/>
      <c r="ASG16" s="220"/>
      <c r="ASH16" s="65"/>
      <c r="ASI16" s="65"/>
      <c r="ASR16" s="65"/>
      <c r="ASW16" s="220"/>
      <c r="ASX16" s="65"/>
      <c r="ASY16" s="65"/>
      <c r="ATH16" s="65"/>
      <c r="ATM16" s="220"/>
      <c r="ATN16" s="65"/>
      <c r="ATO16" s="65"/>
      <c r="ATX16" s="65"/>
      <c r="AUC16" s="220"/>
      <c r="AUD16" s="65"/>
      <c r="AUE16" s="65"/>
      <c r="AUN16" s="65"/>
      <c r="AUS16" s="220"/>
      <c r="AUT16" s="65"/>
      <c r="AUU16" s="65"/>
      <c r="AVD16" s="65"/>
      <c r="AVI16" s="220"/>
      <c r="AVJ16" s="65"/>
      <c r="AVK16" s="65"/>
      <c r="AVT16" s="65"/>
      <c r="AVY16" s="220"/>
      <c r="AVZ16" s="65"/>
      <c r="AWA16" s="65"/>
      <c r="AWJ16" s="65"/>
      <c r="AWO16" s="220"/>
      <c r="AWP16" s="65"/>
      <c r="AWQ16" s="65"/>
      <c r="AWZ16" s="65"/>
      <c r="AXE16" s="220"/>
      <c r="AXF16" s="65"/>
      <c r="AXG16" s="65"/>
      <c r="AXP16" s="65"/>
      <c r="AXU16" s="220"/>
      <c r="AXV16" s="65"/>
      <c r="AXW16" s="65"/>
      <c r="AYF16" s="65"/>
      <c r="AYK16" s="220"/>
      <c r="AYL16" s="65"/>
      <c r="AYM16" s="65"/>
      <c r="AYV16" s="65"/>
      <c r="AZA16" s="220"/>
      <c r="AZB16" s="65"/>
      <c r="AZC16" s="65"/>
      <c r="AZL16" s="65"/>
      <c r="AZQ16" s="220"/>
      <c r="AZR16" s="65"/>
      <c r="AZS16" s="65"/>
      <c r="BAB16" s="65"/>
      <c r="BAG16" s="220"/>
      <c r="BAH16" s="65"/>
      <c r="BAI16" s="65"/>
      <c r="BAR16" s="65"/>
      <c r="BAW16" s="220"/>
      <c r="BAX16" s="65"/>
      <c r="BAY16" s="65"/>
      <c r="BBH16" s="65"/>
      <c r="BBM16" s="220"/>
      <c r="BBN16" s="65"/>
      <c r="BBO16" s="65"/>
      <c r="BBX16" s="65"/>
      <c r="BCC16" s="220"/>
      <c r="BCD16" s="65"/>
      <c r="BCE16" s="65"/>
      <c r="BCN16" s="65"/>
      <c r="BCS16" s="220"/>
      <c r="BCT16" s="65"/>
      <c r="BCU16" s="65"/>
      <c r="BDD16" s="65"/>
      <c r="BDI16" s="220"/>
      <c r="BDJ16" s="65"/>
      <c r="BDK16" s="65"/>
      <c r="BDT16" s="65"/>
      <c r="BDY16" s="220"/>
      <c r="BDZ16" s="65"/>
      <c r="BEA16" s="65"/>
      <c r="BEJ16" s="65"/>
      <c r="BEO16" s="220"/>
      <c r="BEP16" s="65"/>
      <c r="BEQ16" s="65"/>
      <c r="BEZ16" s="65"/>
      <c r="BFE16" s="220"/>
      <c r="BFF16" s="65"/>
      <c r="BFG16" s="65"/>
      <c r="BFP16" s="65"/>
      <c r="BFU16" s="220"/>
      <c r="BFV16" s="65"/>
      <c r="BFW16" s="65"/>
      <c r="BGF16" s="65"/>
      <c r="BGK16" s="220"/>
      <c r="BGL16" s="65"/>
      <c r="BGM16" s="65"/>
      <c r="BGV16" s="65"/>
      <c r="BHA16" s="220"/>
      <c r="BHB16" s="65"/>
      <c r="BHC16" s="65"/>
      <c r="BHL16" s="65"/>
      <c r="BHQ16" s="220"/>
      <c r="BHR16" s="65"/>
      <c r="BHS16" s="65"/>
      <c r="BIB16" s="65"/>
      <c r="BIG16" s="220"/>
      <c r="BIH16" s="65"/>
      <c r="BII16" s="65"/>
      <c r="BIR16" s="65"/>
      <c r="BIW16" s="220"/>
      <c r="BIX16" s="65"/>
      <c r="BIY16" s="65"/>
      <c r="BJH16" s="65"/>
      <c r="BJM16" s="220"/>
      <c r="BJN16" s="65"/>
      <c r="BJO16" s="65"/>
      <c r="BJX16" s="65"/>
      <c r="BKC16" s="220"/>
      <c r="BKD16" s="65"/>
      <c r="BKE16" s="65"/>
      <c r="BKN16" s="65"/>
      <c r="BKS16" s="220"/>
      <c r="BKT16" s="65"/>
      <c r="BKU16" s="65"/>
      <c r="BLD16" s="65"/>
      <c r="BLI16" s="220"/>
      <c r="BLJ16" s="65"/>
      <c r="BLK16" s="65"/>
      <c r="BLT16" s="65"/>
      <c r="BLY16" s="220"/>
      <c r="BLZ16" s="65"/>
      <c r="BMA16" s="65"/>
      <c r="BMJ16" s="65"/>
      <c r="BMO16" s="220"/>
      <c r="BMP16" s="65"/>
      <c r="BMQ16" s="65"/>
      <c r="BMZ16" s="65"/>
      <c r="BNE16" s="220"/>
      <c r="BNF16" s="65"/>
      <c r="BNG16" s="65"/>
      <c r="BNP16" s="65"/>
      <c r="BNU16" s="220"/>
      <c r="BNV16" s="65"/>
      <c r="BNW16" s="65"/>
      <c r="BOF16" s="65"/>
      <c r="BOK16" s="220"/>
      <c r="BOL16" s="65"/>
      <c r="BOM16" s="65"/>
      <c r="BOV16" s="65"/>
      <c r="BPA16" s="220"/>
      <c r="BPB16" s="65"/>
      <c r="BPC16" s="65"/>
      <c r="BPL16" s="65"/>
      <c r="BPQ16" s="220"/>
      <c r="BPR16" s="65"/>
      <c r="BPS16" s="65"/>
      <c r="BQB16" s="65"/>
      <c r="BQG16" s="220"/>
      <c r="BQH16" s="65"/>
      <c r="BQI16" s="65"/>
      <c r="BQR16" s="65"/>
      <c r="BQW16" s="220"/>
      <c r="BQX16" s="65"/>
      <c r="BQY16" s="65"/>
      <c r="BRH16" s="65"/>
      <c r="BRM16" s="220"/>
      <c r="BRN16" s="65"/>
      <c r="BRO16" s="65"/>
      <c r="BRX16" s="65"/>
      <c r="BSC16" s="220"/>
      <c r="BSD16" s="65"/>
      <c r="BSE16" s="65"/>
      <c r="BSN16" s="65"/>
      <c r="BSS16" s="220"/>
      <c r="BST16" s="65"/>
      <c r="BSU16" s="65"/>
      <c r="BTD16" s="65"/>
      <c r="BTI16" s="220"/>
      <c r="BTJ16" s="65"/>
      <c r="BTK16" s="65"/>
      <c r="BTT16" s="65"/>
      <c r="BTY16" s="220"/>
      <c r="BTZ16" s="65"/>
      <c r="BUA16" s="65"/>
      <c r="BUJ16" s="65"/>
      <c r="BUO16" s="220"/>
      <c r="BUP16" s="65"/>
      <c r="BUQ16" s="65"/>
      <c r="BUZ16" s="65"/>
      <c r="BVE16" s="220"/>
      <c r="BVF16" s="65"/>
      <c r="BVG16" s="65"/>
      <c r="BVP16" s="65"/>
      <c r="BVU16" s="220"/>
      <c r="BVV16" s="65"/>
      <c r="BVW16" s="65"/>
      <c r="BWF16" s="65"/>
      <c r="BWK16" s="220"/>
      <c r="BWL16" s="65"/>
      <c r="BWM16" s="65"/>
      <c r="BWV16" s="65"/>
      <c r="BXA16" s="220"/>
      <c r="BXB16" s="65"/>
      <c r="BXC16" s="65"/>
      <c r="BXL16" s="65"/>
      <c r="BXQ16" s="220"/>
      <c r="BXR16" s="65"/>
      <c r="BXS16" s="65"/>
      <c r="BYB16" s="65"/>
      <c r="BYG16" s="220"/>
      <c r="BYH16" s="65"/>
      <c r="BYI16" s="65"/>
      <c r="BYR16" s="65"/>
      <c r="BYW16" s="220"/>
      <c r="BYX16" s="65"/>
      <c r="BYY16" s="65"/>
      <c r="BZH16" s="65"/>
      <c r="BZM16" s="220"/>
      <c r="BZN16" s="65"/>
      <c r="BZO16" s="65"/>
      <c r="BZX16" s="65"/>
      <c r="CAC16" s="220"/>
      <c r="CAD16" s="65"/>
      <c r="CAE16" s="65"/>
      <c r="CAN16" s="65"/>
      <c r="CAS16" s="220"/>
      <c r="CAT16" s="65"/>
      <c r="CAU16" s="65"/>
      <c r="CBD16" s="65"/>
      <c r="CBI16" s="220"/>
      <c r="CBJ16" s="65"/>
      <c r="CBK16" s="65"/>
      <c r="CBT16" s="65"/>
      <c r="CBY16" s="220"/>
      <c r="CBZ16" s="65"/>
      <c r="CCA16" s="65"/>
      <c r="CCJ16" s="65"/>
      <c r="CCO16" s="220"/>
      <c r="CCP16" s="65"/>
      <c r="CCQ16" s="65"/>
      <c r="CCZ16" s="65"/>
      <c r="CDE16" s="220"/>
      <c r="CDF16" s="65"/>
      <c r="CDG16" s="65"/>
      <c r="CDP16" s="65"/>
      <c r="CDU16" s="220"/>
      <c r="CDV16" s="65"/>
      <c r="CDW16" s="65"/>
      <c r="CEF16" s="65"/>
      <c r="CEK16" s="220"/>
      <c r="CEL16" s="65"/>
      <c r="CEM16" s="65"/>
      <c r="CEV16" s="65"/>
      <c r="CFA16" s="220"/>
      <c r="CFB16" s="65"/>
      <c r="CFC16" s="65"/>
      <c r="CFL16" s="65"/>
      <c r="CFQ16" s="220"/>
      <c r="CFR16" s="65"/>
      <c r="CFS16" s="65"/>
      <c r="CGB16" s="65"/>
      <c r="CGG16" s="220"/>
      <c r="CGH16" s="65"/>
      <c r="CGI16" s="65"/>
      <c r="CGR16" s="65"/>
      <c r="CGW16" s="220"/>
      <c r="CGX16" s="65"/>
      <c r="CGY16" s="65"/>
      <c r="CHH16" s="65"/>
      <c r="CHM16" s="220"/>
      <c r="CHN16" s="65"/>
      <c r="CHO16" s="65"/>
      <c r="CHX16" s="65"/>
      <c r="CIC16" s="220"/>
      <c r="CID16" s="65"/>
      <c r="CIE16" s="65"/>
      <c r="CIN16" s="65"/>
      <c r="CIS16" s="220"/>
      <c r="CIT16" s="65"/>
      <c r="CIU16" s="65"/>
      <c r="CJD16" s="65"/>
      <c r="CJI16" s="220"/>
      <c r="CJJ16" s="65"/>
      <c r="CJK16" s="65"/>
      <c r="CJT16" s="65"/>
      <c r="CJY16" s="220"/>
      <c r="CJZ16" s="65"/>
      <c r="CKA16" s="65"/>
      <c r="CKJ16" s="65"/>
      <c r="CKO16" s="220"/>
      <c r="CKP16" s="65"/>
      <c r="CKQ16" s="65"/>
      <c r="CKZ16" s="65"/>
      <c r="CLE16" s="220"/>
      <c r="CLF16" s="65"/>
      <c r="CLG16" s="65"/>
      <c r="CLP16" s="65"/>
      <c r="CLU16" s="220"/>
      <c r="CLV16" s="65"/>
      <c r="CLW16" s="65"/>
      <c r="CMF16" s="65"/>
      <c r="CMK16" s="220"/>
      <c r="CML16" s="65"/>
      <c r="CMM16" s="65"/>
      <c r="CMV16" s="65"/>
      <c r="CNA16" s="220"/>
      <c r="CNB16" s="65"/>
      <c r="CNC16" s="65"/>
      <c r="CNL16" s="65"/>
      <c r="CNQ16" s="220"/>
      <c r="CNR16" s="65"/>
      <c r="CNS16" s="65"/>
      <c r="COB16" s="65"/>
      <c r="COG16" s="220"/>
      <c r="COH16" s="65"/>
      <c r="COI16" s="65"/>
      <c r="COR16" s="65"/>
      <c r="COW16" s="220"/>
      <c r="COX16" s="65"/>
      <c r="COY16" s="65"/>
      <c r="CPH16" s="65"/>
      <c r="CPM16" s="220"/>
      <c r="CPN16" s="65"/>
      <c r="CPO16" s="65"/>
      <c r="CPX16" s="65"/>
      <c r="CQC16" s="220"/>
      <c r="CQD16" s="65"/>
      <c r="CQE16" s="65"/>
      <c r="CQN16" s="65"/>
      <c r="CQS16" s="220"/>
      <c r="CQT16" s="65"/>
      <c r="CQU16" s="65"/>
      <c r="CRD16" s="65"/>
      <c r="CRI16" s="220"/>
      <c r="CRJ16" s="65"/>
      <c r="CRK16" s="65"/>
      <c r="CRT16" s="65"/>
      <c r="CRY16" s="220"/>
      <c r="CRZ16" s="65"/>
      <c r="CSA16" s="65"/>
      <c r="CSJ16" s="65"/>
      <c r="CSO16" s="220"/>
      <c r="CSP16" s="65"/>
      <c r="CSQ16" s="65"/>
      <c r="CSZ16" s="65"/>
      <c r="CTE16" s="220"/>
      <c r="CTF16" s="65"/>
      <c r="CTG16" s="65"/>
      <c r="CTP16" s="65"/>
      <c r="CTU16" s="220"/>
      <c r="CTV16" s="65"/>
      <c r="CTW16" s="65"/>
      <c r="CUF16" s="65"/>
      <c r="CUK16" s="220"/>
      <c r="CUL16" s="65"/>
      <c r="CUM16" s="65"/>
      <c r="CUV16" s="65"/>
      <c r="CVA16" s="220"/>
      <c r="CVB16" s="65"/>
      <c r="CVC16" s="65"/>
      <c r="CVL16" s="65"/>
      <c r="CVQ16" s="220"/>
      <c r="CVR16" s="65"/>
      <c r="CVS16" s="65"/>
      <c r="CWB16" s="65"/>
      <c r="CWG16" s="220"/>
      <c r="CWH16" s="65"/>
      <c r="CWI16" s="65"/>
      <c r="CWR16" s="65"/>
      <c r="CWW16" s="220"/>
      <c r="CWX16" s="65"/>
      <c r="CWY16" s="65"/>
      <c r="CXH16" s="65"/>
      <c r="CXM16" s="220"/>
      <c r="CXN16" s="65"/>
      <c r="CXO16" s="65"/>
      <c r="CXX16" s="65"/>
      <c r="CYC16" s="220"/>
      <c r="CYD16" s="65"/>
      <c r="CYE16" s="65"/>
      <c r="CYN16" s="65"/>
      <c r="CYS16" s="220"/>
      <c r="CYT16" s="65"/>
      <c r="CYU16" s="65"/>
      <c r="CZD16" s="65"/>
      <c r="CZI16" s="220"/>
      <c r="CZJ16" s="65"/>
      <c r="CZK16" s="65"/>
      <c r="CZT16" s="65"/>
      <c r="CZY16" s="220"/>
      <c r="CZZ16" s="65"/>
      <c r="DAA16" s="65"/>
      <c r="DAJ16" s="65"/>
      <c r="DAO16" s="220"/>
      <c r="DAP16" s="65"/>
      <c r="DAQ16" s="65"/>
      <c r="DAZ16" s="65"/>
      <c r="DBE16" s="220"/>
      <c r="DBF16" s="65"/>
      <c r="DBG16" s="65"/>
      <c r="DBP16" s="65"/>
      <c r="DBU16" s="220"/>
      <c r="DBV16" s="65"/>
      <c r="DBW16" s="65"/>
      <c r="DCF16" s="65"/>
      <c r="DCK16" s="220"/>
      <c r="DCL16" s="65"/>
      <c r="DCM16" s="65"/>
      <c r="DCV16" s="65"/>
      <c r="DDA16" s="220"/>
      <c r="DDB16" s="65"/>
      <c r="DDC16" s="65"/>
      <c r="DDL16" s="65"/>
      <c r="DDQ16" s="220"/>
      <c r="DDR16" s="65"/>
      <c r="DDS16" s="65"/>
      <c r="DEB16" s="65"/>
      <c r="DEG16" s="220"/>
      <c r="DEH16" s="65"/>
      <c r="DEI16" s="65"/>
      <c r="DER16" s="65"/>
      <c r="DEW16" s="220"/>
      <c r="DEX16" s="65"/>
      <c r="DEY16" s="65"/>
      <c r="DFH16" s="65"/>
      <c r="DFM16" s="220"/>
      <c r="DFN16" s="65"/>
      <c r="DFO16" s="65"/>
      <c r="DFX16" s="65"/>
      <c r="DGC16" s="220"/>
      <c r="DGD16" s="65"/>
      <c r="DGE16" s="65"/>
      <c r="DGN16" s="65"/>
      <c r="DGS16" s="220"/>
      <c r="DGT16" s="65"/>
      <c r="DGU16" s="65"/>
      <c r="DHD16" s="65"/>
      <c r="DHI16" s="220"/>
      <c r="DHJ16" s="65"/>
      <c r="DHK16" s="65"/>
      <c r="DHT16" s="65"/>
      <c r="DHY16" s="220"/>
      <c r="DHZ16" s="65"/>
      <c r="DIA16" s="65"/>
      <c r="DIJ16" s="65"/>
      <c r="DIO16" s="220"/>
      <c r="DIP16" s="65"/>
      <c r="DIQ16" s="65"/>
      <c r="DIZ16" s="65"/>
      <c r="DJE16" s="220"/>
      <c r="DJF16" s="65"/>
      <c r="DJG16" s="65"/>
      <c r="DJP16" s="65"/>
      <c r="DJU16" s="220"/>
      <c r="DJV16" s="65"/>
      <c r="DJW16" s="65"/>
      <c r="DKF16" s="65"/>
      <c r="DKK16" s="220"/>
      <c r="DKL16" s="65"/>
      <c r="DKM16" s="65"/>
      <c r="DKV16" s="65"/>
      <c r="DLA16" s="220"/>
      <c r="DLB16" s="65"/>
      <c r="DLC16" s="65"/>
      <c r="DLL16" s="65"/>
      <c r="DLQ16" s="220"/>
      <c r="DLR16" s="65"/>
      <c r="DLS16" s="65"/>
      <c r="DMB16" s="65"/>
      <c r="DMG16" s="220"/>
      <c r="DMH16" s="65"/>
      <c r="DMI16" s="65"/>
      <c r="DMR16" s="65"/>
      <c r="DMW16" s="220"/>
      <c r="DMX16" s="65"/>
      <c r="DMY16" s="65"/>
      <c r="DNH16" s="65"/>
      <c r="DNM16" s="220"/>
      <c r="DNN16" s="65"/>
      <c r="DNO16" s="65"/>
      <c r="DNX16" s="65"/>
      <c r="DOC16" s="220"/>
      <c r="DOD16" s="65"/>
      <c r="DOE16" s="65"/>
      <c r="DON16" s="65"/>
      <c r="DOS16" s="220"/>
      <c r="DOT16" s="65"/>
      <c r="DOU16" s="65"/>
      <c r="DPD16" s="65"/>
      <c r="DPI16" s="220"/>
      <c r="DPJ16" s="65"/>
      <c r="DPK16" s="65"/>
      <c r="DPT16" s="65"/>
      <c r="DPY16" s="220"/>
      <c r="DPZ16" s="65"/>
      <c r="DQA16" s="65"/>
      <c r="DQJ16" s="65"/>
      <c r="DQO16" s="220"/>
      <c r="DQP16" s="65"/>
      <c r="DQQ16" s="65"/>
      <c r="DQZ16" s="65"/>
      <c r="DRE16" s="220"/>
      <c r="DRF16" s="65"/>
      <c r="DRG16" s="65"/>
      <c r="DRP16" s="65"/>
      <c r="DRU16" s="220"/>
      <c r="DRV16" s="65"/>
      <c r="DRW16" s="65"/>
      <c r="DSF16" s="65"/>
      <c r="DSK16" s="220"/>
      <c r="DSL16" s="65"/>
      <c r="DSM16" s="65"/>
      <c r="DSV16" s="65"/>
      <c r="DTA16" s="220"/>
      <c r="DTB16" s="65"/>
      <c r="DTC16" s="65"/>
      <c r="DTL16" s="65"/>
      <c r="DTQ16" s="220"/>
      <c r="DTR16" s="65"/>
      <c r="DTS16" s="65"/>
      <c r="DUB16" s="65"/>
      <c r="DUG16" s="220"/>
      <c r="DUH16" s="65"/>
      <c r="DUI16" s="65"/>
      <c r="DUR16" s="65"/>
      <c r="DUW16" s="220"/>
      <c r="DUX16" s="65"/>
      <c r="DUY16" s="65"/>
      <c r="DVH16" s="65"/>
      <c r="DVM16" s="220"/>
      <c r="DVN16" s="65"/>
      <c r="DVO16" s="65"/>
      <c r="DVX16" s="65"/>
      <c r="DWC16" s="220"/>
      <c r="DWD16" s="65"/>
      <c r="DWE16" s="65"/>
      <c r="DWN16" s="65"/>
      <c r="DWS16" s="220"/>
      <c r="DWT16" s="65"/>
      <c r="DWU16" s="65"/>
      <c r="DXD16" s="65"/>
      <c r="DXI16" s="220"/>
      <c r="DXJ16" s="65"/>
      <c r="DXK16" s="65"/>
      <c r="DXT16" s="65"/>
      <c r="DXY16" s="220"/>
      <c r="DXZ16" s="65"/>
      <c r="DYA16" s="65"/>
      <c r="DYJ16" s="65"/>
      <c r="DYO16" s="220"/>
      <c r="DYP16" s="65"/>
      <c r="DYQ16" s="65"/>
      <c r="DYZ16" s="65"/>
      <c r="DZE16" s="220"/>
      <c r="DZF16" s="65"/>
      <c r="DZG16" s="65"/>
      <c r="DZP16" s="65"/>
      <c r="DZU16" s="220"/>
      <c r="DZV16" s="65"/>
      <c r="DZW16" s="65"/>
      <c r="EAF16" s="65"/>
      <c r="EAK16" s="220"/>
      <c r="EAL16" s="65"/>
      <c r="EAM16" s="65"/>
      <c r="EAV16" s="65"/>
      <c r="EBA16" s="220"/>
      <c r="EBB16" s="65"/>
      <c r="EBC16" s="65"/>
      <c r="EBL16" s="65"/>
      <c r="EBQ16" s="220"/>
      <c r="EBR16" s="65"/>
      <c r="EBS16" s="65"/>
      <c r="ECB16" s="65"/>
      <c r="ECG16" s="220"/>
      <c r="ECH16" s="65"/>
      <c r="ECI16" s="65"/>
      <c r="ECR16" s="65"/>
      <c r="ECW16" s="220"/>
      <c r="ECX16" s="65"/>
      <c r="ECY16" s="65"/>
      <c r="EDH16" s="65"/>
      <c r="EDM16" s="220"/>
      <c r="EDN16" s="65"/>
      <c r="EDO16" s="65"/>
      <c r="EDX16" s="65"/>
      <c r="EEC16" s="220"/>
      <c r="EED16" s="65"/>
      <c r="EEE16" s="65"/>
      <c r="EEN16" s="65"/>
      <c r="EES16" s="220"/>
      <c r="EET16" s="65"/>
      <c r="EEU16" s="65"/>
      <c r="EFD16" s="65"/>
      <c r="EFI16" s="220"/>
      <c r="EFJ16" s="65"/>
      <c r="EFK16" s="65"/>
      <c r="EFT16" s="65"/>
      <c r="EFY16" s="220"/>
      <c r="EFZ16" s="65"/>
      <c r="EGA16" s="65"/>
      <c r="EGJ16" s="65"/>
      <c r="EGO16" s="220"/>
      <c r="EGP16" s="65"/>
      <c r="EGQ16" s="65"/>
      <c r="EGZ16" s="65"/>
      <c r="EHE16" s="220"/>
      <c r="EHF16" s="65"/>
      <c r="EHG16" s="65"/>
      <c r="EHP16" s="65"/>
      <c r="EHU16" s="220"/>
      <c r="EHV16" s="65"/>
      <c r="EHW16" s="65"/>
      <c r="EIF16" s="65"/>
      <c r="EIK16" s="220"/>
      <c r="EIL16" s="65"/>
      <c r="EIM16" s="65"/>
      <c r="EIV16" s="65"/>
      <c r="EJA16" s="220"/>
      <c r="EJB16" s="65"/>
      <c r="EJC16" s="65"/>
      <c r="EJL16" s="65"/>
      <c r="EJQ16" s="220"/>
      <c r="EJR16" s="65"/>
      <c r="EJS16" s="65"/>
      <c r="EKB16" s="65"/>
      <c r="EKG16" s="220"/>
      <c r="EKH16" s="65"/>
      <c r="EKI16" s="65"/>
      <c r="EKR16" s="65"/>
      <c r="EKW16" s="220"/>
      <c r="EKX16" s="65"/>
      <c r="EKY16" s="65"/>
      <c r="ELH16" s="65"/>
      <c r="ELM16" s="220"/>
      <c r="ELN16" s="65"/>
      <c r="ELO16" s="65"/>
      <c r="ELX16" s="65"/>
      <c r="EMC16" s="220"/>
      <c r="EMD16" s="65"/>
      <c r="EME16" s="65"/>
      <c r="EMN16" s="65"/>
      <c r="EMS16" s="220"/>
      <c r="EMT16" s="65"/>
      <c r="EMU16" s="65"/>
      <c r="END16" s="65"/>
      <c r="ENI16" s="220"/>
      <c r="ENJ16" s="65"/>
      <c r="ENK16" s="65"/>
      <c r="ENT16" s="65"/>
      <c r="ENY16" s="220"/>
      <c r="ENZ16" s="65"/>
      <c r="EOA16" s="65"/>
      <c r="EOJ16" s="65"/>
      <c r="EOO16" s="220"/>
      <c r="EOP16" s="65"/>
      <c r="EOQ16" s="65"/>
      <c r="EOZ16" s="65"/>
      <c r="EPE16" s="220"/>
      <c r="EPF16" s="65"/>
      <c r="EPG16" s="65"/>
      <c r="EPP16" s="65"/>
      <c r="EPU16" s="220"/>
      <c r="EPV16" s="65"/>
      <c r="EPW16" s="65"/>
      <c r="EQF16" s="65"/>
      <c r="EQK16" s="220"/>
      <c r="EQL16" s="65"/>
      <c r="EQM16" s="65"/>
      <c r="EQV16" s="65"/>
      <c r="ERA16" s="220"/>
      <c r="ERB16" s="65"/>
      <c r="ERC16" s="65"/>
      <c r="ERL16" s="65"/>
      <c r="ERQ16" s="220"/>
      <c r="ERR16" s="65"/>
      <c r="ERS16" s="65"/>
      <c r="ESB16" s="65"/>
      <c r="ESG16" s="220"/>
      <c r="ESH16" s="65"/>
      <c r="ESI16" s="65"/>
      <c r="ESR16" s="65"/>
      <c r="ESW16" s="220"/>
      <c r="ESX16" s="65"/>
      <c r="ESY16" s="65"/>
      <c r="ETH16" s="65"/>
      <c r="ETM16" s="220"/>
      <c r="ETN16" s="65"/>
      <c r="ETO16" s="65"/>
      <c r="ETX16" s="65"/>
      <c r="EUC16" s="220"/>
      <c r="EUD16" s="65"/>
      <c r="EUE16" s="65"/>
      <c r="EUN16" s="65"/>
      <c r="EUS16" s="220"/>
      <c r="EUT16" s="65"/>
      <c r="EUU16" s="65"/>
      <c r="EVD16" s="65"/>
      <c r="EVI16" s="220"/>
      <c r="EVJ16" s="65"/>
      <c r="EVK16" s="65"/>
      <c r="EVT16" s="65"/>
      <c r="EVY16" s="220"/>
      <c r="EVZ16" s="65"/>
      <c r="EWA16" s="65"/>
      <c r="EWJ16" s="65"/>
      <c r="EWO16" s="220"/>
      <c r="EWP16" s="65"/>
      <c r="EWQ16" s="65"/>
      <c r="EWZ16" s="65"/>
      <c r="EXE16" s="220"/>
      <c r="EXF16" s="65"/>
      <c r="EXG16" s="65"/>
      <c r="EXP16" s="65"/>
      <c r="EXU16" s="220"/>
      <c r="EXV16" s="65"/>
      <c r="EXW16" s="65"/>
      <c r="EYF16" s="65"/>
      <c r="EYK16" s="220"/>
      <c r="EYL16" s="65"/>
      <c r="EYM16" s="65"/>
      <c r="EYV16" s="65"/>
      <c r="EZA16" s="220"/>
      <c r="EZB16" s="65"/>
      <c r="EZC16" s="65"/>
      <c r="EZL16" s="65"/>
      <c r="EZQ16" s="220"/>
      <c r="EZR16" s="65"/>
      <c r="EZS16" s="65"/>
      <c r="FAB16" s="65"/>
      <c r="FAG16" s="220"/>
      <c r="FAH16" s="65"/>
      <c r="FAI16" s="65"/>
      <c r="FAR16" s="65"/>
      <c r="FAW16" s="220"/>
      <c r="FAX16" s="65"/>
      <c r="FAY16" s="65"/>
      <c r="FBH16" s="65"/>
      <c r="FBM16" s="220"/>
      <c r="FBN16" s="65"/>
      <c r="FBO16" s="65"/>
      <c r="FBX16" s="65"/>
      <c r="FCC16" s="220"/>
      <c r="FCD16" s="65"/>
      <c r="FCE16" s="65"/>
      <c r="FCN16" s="65"/>
      <c r="FCS16" s="220"/>
      <c r="FCT16" s="65"/>
      <c r="FCU16" s="65"/>
      <c r="FDD16" s="65"/>
      <c r="FDI16" s="220"/>
      <c r="FDJ16" s="65"/>
      <c r="FDK16" s="65"/>
      <c r="FDT16" s="65"/>
      <c r="FDY16" s="220"/>
      <c r="FDZ16" s="65"/>
      <c r="FEA16" s="65"/>
      <c r="FEJ16" s="65"/>
      <c r="FEO16" s="220"/>
      <c r="FEP16" s="65"/>
      <c r="FEQ16" s="65"/>
      <c r="FEZ16" s="65"/>
      <c r="FFE16" s="220"/>
      <c r="FFF16" s="65"/>
      <c r="FFG16" s="65"/>
      <c r="FFP16" s="65"/>
      <c r="FFU16" s="220"/>
      <c r="FFV16" s="65"/>
      <c r="FFW16" s="65"/>
      <c r="FGF16" s="65"/>
      <c r="FGK16" s="220"/>
      <c r="FGL16" s="65"/>
      <c r="FGM16" s="65"/>
      <c r="FGV16" s="65"/>
      <c r="FHA16" s="220"/>
      <c r="FHB16" s="65"/>
      <c r="FHC16" s="65"/>
      <c r="FHL16" s="65"/>
      <c r="FHQ16" s="220"/>
      <c r="FHR16" s="65"/>
      <c r="FHS16" s="65"/>
      <c r="FIB16" s="65"/>
      <c r="FIG16" s="220"/>
      <c r="FIH16" s="65"/>
      <c r="FII16" s="65"/>
      <c r="FIR16" s="65"/>
      <c r="FIW16" s="220"/>
      <c r="FIX16" s="65"/>
      <c r="FIY16" s="65"/>
      <c r="FJH16" s="65"/>
      <c r="FJM16" s="220"/>
      <c r="FJN16" s="65"/>
      <c r="FJO16" s="65"/>
      <c r="FJX16" s="65"/>
      <c r="FKC16" s="220"/>
      <c r="FKD16" s="65"/>
      <c r="FKE16" s="65"/>
      <c r="FKN16" s="65"/>
      <c r="FKS16" s="220"/>
      <c r="FKT16" s="65"/>
      <c r="FKU16" s="65"/>
      <c r="FLD16" s="65"/>
      <c r="FLI16" s="220"/>
      <c r="FLJ16" s="65"/>
      <c r="FLK16" s="65"/>
      <c r="FLT16" s="65"/>
      <c r="FLY16" s="220"/>
      <c r="FLZ16" s="65"/>
      <c r="FMA16" s="65"/>
      <c r="FMJ16" s="65"/>
      <c r="FMO16" s="220"/>
      <c r="FMP16" s="65"/>
      <c r="FMQ16" s="65"/>
      <c r="FMZ16" s="65"/>
      <c r="FNE16" s="220"/>
      <c r="FNF16" s="65"/>
      <c r="FNG16" s="65"/>
      <c r="FNP16" s="65"/>
      <c r="FNU16" s="220"/>
      <c r="FNV16" s="65"/>
      <c r="FNW16" s="65"/>
      <c r="FOF16" s="65"/>
      <c r="FOK16" s="220"/>
      <c r="FOL16" s="65"/>
      <c r="FOM16" s="65"/>
      <c r="FOV16" s="65"/>
      <c r="FPA16" s="220"/>
      <c r="FPB16" s="65"/>
      <c r="FPC16" s="65"/>
      <c r="FPL16" s="65"/>
      <c r="FPQ16" s="220"/>
      <c r="FPR16" s="65"/>
      <c r="FPS16" s="65"/>
      <c r="FQB16" s="65"/>
      <c r="FQG16" s="220"/>
      <c r="FQH16" s="65"/>
      <c r="FQI16" s="65"/>
      <c r="FQR16" s="65"/>
      <c r="FQW16" s="220"/>
      <c r="FQX16" s="65"/>
      <c r="FQY16" s="65"/>
      <c r="FRH16" s="65"/>
      <c r="FRM16" s="220"/>
      <c r="FRN16" s="65"/>
      <c r="FRO16" s="65"/>
      <c r="FRX16" s="65"/>
      <c r="FSC16" s="220"/>
      <c r="FSD16" s="65"/>
      <c r="FSE16" s="65"/>
      <c r="FSN16" s="65"/>
      <c r="FSS16" s="220"/>
      <c r="FST16" s="65"/>
      <c r="FSU16" s="65"/>
      <c r="FTD16" s="65"/>
      <c r="FTI16" s="220"/>
      <c r="FTJ16" s="65"/>
      <c r="FTK16" s="65"/>
      <c r="FTT16" s="65"/>
      <c r="FTY16" s="220"/>
      <c r="FTZ16" s="65"/>
      <c r="FUA16" s="65"/>
      <c r="FUJ16" s="65"/>
      <c r="FUO16" s="220"/>
      <c r="FUP16" s="65"/>
      <c r="FUQ16" s="65"/>
      <c r="FUZ16" s="65"/>
      <c r="FVE16" s="220"/>
      <c r="FVF16" s="65"/>
      <c r="FVG16" s="65"/>
      <c r="FVP16" s="65"/>
      <c r="FVU16" s="220"/>
      <c r="FVV16" s="65"/>
      <c r="FVW16" s="65"/>
      <c r="FWF16" s="65"/>
      <c r="FWK16" s="220"/>
      <c r="FWL16" s="65"/>
      <c r="FWM16" s="65"/>
      <c r="FWV16" s="65"/>
      <c r="FXA16" s="220"/>
      <c r="FXB16" s="65"/>
      <c r="FXC16" s="65"/>
      <c r="FXL16" s="65"/>
      <c r="FXQ16" s="220"/>
      <c r="FXR16" s="65"/>
      <c r="FXS16" s="65"/>
      <c r="FYB16" s="65"/>
      <c r="FYG16" s="220"/>
      <c r="FYH16" s="65"/>
      <c r="FYI16" s="65"/>
      <c r="FYR16" s="65"/>
      <c r="FYW16" s="220"/>
      <c r="FYX16" s="65"/>
      <c r="FYY16" s="65"/>
      <c r="FZH16" s="65"/>
      <c r="FZM16" s="220"/>
      <c r="FZN16" s="65"/>
      <c r="FZO16" s="65"/>
      <c r="FZX16" s="65"/>
      <c r="GAC16" s="220"/>
      <c r="GAD16" s="65"/>
      <c r="GAE16" s="65"/>
      <c r="GAN16" s="65"/>
      <c r="GAS16" s="220"/>
      <c r="GAT16" s="65"/>
      <c r="GAU16" s="65"/>
      <c r="GBD16" s="65"/>
      <c r="GBI16" s="220"/>
      <c r="GBJ16" s="65"/>
      <c r="GBK16" s="65"/>
      <c r="GBT16" s="65"/>
      <c r="GBY16" s="220"/>
      <c r="GBZ16" s="65"/>
      <c r="GCA16" s="65"/>
      <c r="GCJ16" s="65"/>
      <c r="GCO16" s="220"/>
      <c r="GCP16" s="65"/>
      <c r="GCQ16" s="65"/>
      <c r="GCZ16" s="65"/>
      <c r="GDE16" s="220"/>
      <c r="GDF16" s="65"/>
      <c r="GDG16" s="65"/>
      <c r="GDP16" s="65"/>
      <c r="GDU16" s="220"/>
      <c r="GDV16" s="65"/>
      <c r="GDW16" s="65"/>
      <c r="GEF16" s="65"/>
      <c r="GEK16" s="220"/>
      <c r="GEL16" s="65"/>
      <c r="GEM16" s="65"/>
      <c r="GEV16" s="65"/>
      <c r="GFA16" s="220"/>
      <c r="GFB16" s="65"/>
      <c r="GFC16" s="65"/>
      <c r="GFL16" s="65"/>
      <c r="GFQ16" s="220"/>
      <c r="GFR16" s="65"/>
      <c r="GFS16" s="65"/>
      <c r="GGB16" s="65"/>
      <c r="GGG16" s="220"/>
      <c r="GGH16" s="65"/>
      <c r="GGI16" s="65"/>
      <c r="GGR16" s="65"/>
      <c r="GGW16" s="220"/>
      <c r="GGX16" s="65"/>
      <c r="GGY16" s="65"/>
      <c r="GHH16" s="65"/>
      <c r="GHM16" s="220"/>
      <c r="GHN16" s="65"/>
      <c r="GHO16" s="65"/>
      <c r="GHX16" s="65"/>
      <c r="GIC16" s="220"/>
      <c r="GID16" s="65"/>
      <c r="GIE16" s="65"/>
      <c r="GIN16" s="65"/>
      <c r="GIS16" s="220"/>
      <c r="GIT16" s="65"/>
      <c r="GIU16" s="65"/>
      <c r="GJD16" s="65"/>
      <c r="GJI16" s="220"/>
      <c r="GJJ16" s="65"/>
      <c r="GJK16" s="65"/>
      <c r="GJT16" s="65"/>
      <c r="GJY16" s="220"/>
      <c r="GJZ16" s="65"/>
      <c r="GKA16" s="65"/>
      <c r="GKJ16" s="65"/>
      <c r="GKO16" s="220"/>
      <c r="GKP16" s="65"/>
      <c r="GKQ16" s="65"/>
      <c r="GKZ16" s="65"/>
      <c r="GLE16" s="220"/>
      <c r="GLF16" s="65"/>
      <c r="GLG16" s="65"/>
      <c r="GLP16" s="65"/>
      <c r="GLU16" s="220"/>
      <c r="GLV16" s="65"/>
      <c r="GLW16" s="65"/>
      <c r="GMF16" s="65"/>
      <c r="GMK16" s="220"/>
      <c r="GML16" s="65"/>
      <c r="GMM16" s="65"/>
      <c r="GMV16" s="65"/>
      <c r="GNA16" s="220"/>
      <c r="GNB16" s="65"/>
      <c r="GNC16" s="65"/>
      <c r="GNL16" s="65"/>
      <c r="GNQ16" s="220"/>
      <c r="GNR16" s="65"/>
      <c r="GNS16" s="65"/>
      <c r="GOB16" s="65"/>
      <c r="GOG16" s="220"/>
      <c r="GOH16" s="65"/>
      <c r="GOI16" s="65"/>
      <c r="GOR16" s="65"/>
      <c r="GOW16" s="220"/>
      <c r="GOX16" s="65"/>
      <c r="GOY16" s="65"/>
      <c r="GPH16" s="65"/>
      <c r="GPM16" s="220"/>
      <c r="GPN16" s="65"/>
      <c r="GPO16" s="65"/>
      <c r="GPX16" s="65"/>
      <c r="GQC16" s="220"/>
      <c r="GQD16" s="65"/>
      <c r="GQE16" s="65"/>
      <c r="GQN16" s="65"/>
      <c r="GQS16" s="220"/>
      <c r="GQT16" s="65"/>
      <c r="GQU16" s="65"/>
      <c r="GRD16" s="65"/>
      <c r="GRI16" s="220"/>
      <c r="GRJ16" s="65"/>
      <c r="GRK16" s="65"/>
      <c r="GRT16" s="65"/>
      <c r="GRY16" s="220"/>
      <c r="GRZ16" s="65"/>
      <c r="GSA16" s="65"/>
      <c r="GSJ16" s="65"/>
      <c r="GSO16" s="220"/>
      <c r="GSP16" s="65"/>
      <c r="GSQ16" s="65"/>
      <c r="GSZ16" s="65"/>
      <c r="GTE16" s="220"/>
      <c r="GTF16" s="65"/>
      <c r="GTG16" s="65"/>
      <c r="GTP16" s="65"/>
      <c r="GTU16" s="220"/>
      <c r="GTV16" s="65"/>
      <c r="GTW16" s="65"/>
      <c r="GUF16" s="65"/>
      <c r="GUK16" s="220"/>
      <c r="GUL16" s="65"/>
      <c r="GUM16" s="65"/>
      <c r="GUV16" s="65"/>
      <c r="GVA16" s="220"/>
      <c r="GVB16" s="65"/>
      <c r="GVC16" s="65"/>
      <c r="GVL16" s="65"/>
      <c r="GVQ16" s="220"/>
      <c r="GVR16" s="65"/>
      <c r="GVS16" s="65"/>
      <c r="GWB16" s="65"/>
      <c r="GWG16" s="220"/>
      <c r="GWH16" s="65"/>
      <c r="GWI16" s="65"/>
      <c r="GWR16" s="65"/>
      <c r="GWW16" s="220"/>
      <c r="GWX16" s="65"/>
      <c r="GWY16" s="65"/>
      <c r="GXH16" s="65"/>
      <c r="GXM16" s="220"/>
      <c r="GXN16" s="65"/>
      <c r="GXO16" s="65"/>
      <c r="GXX16" s="65"/>
      <c r="GYC16" s="220"/>
      <c r="GYD16" s="65"/>
      <c r="GYE16" s="65"/>
      <c r="GYN16" s="65"/>
      <c r="GYS16" s="220"/>
      <c r="GYT16" s="65"/>
      <c r="GYU16" s="65"/>
      <c r="GZD16" s="65"/>
      <c r="GZI16" s="220"/>
      <c r="GZJ16" s="65"/>
      <c r="GZK16" s="65"/>
      <c r="GZT16" s="65"/>
      <c r="GZY16" s="220"/>
      <c r="GZZ16" s="65"/>
      <c r="HAA16" s="65"/>
      <c r="HAJ16" s="65"/>
      <c r="HAO16" s="220"/>
      <c r="HAP16" s="65"/>
      <c r="HAQ16" s="65"/>
      <c r="HAZ16" s="65"/>
      <c r="HBE16" s="220"/>
      <c r="HBF16" s="65"/>
      <c r="HBG16" s="65"/>
      <c r="HBP16" s="65"/>
      <c r="HBU16" s="220"/>
      <c r="HBV16" s="65"/>
      <c r="HBW16" s="65"/>
      <c r="HCF16" s="65"/>
      <c r="HCK16" s="220"/>
      <c r="HCL16" s="65"/>
      <c r="HCM16" s="65"/>
      <c r="HCV16" s="65"/>
      <c r="HDA16" s="220"/>
      <c r="HDB16" s="65"/>
      <c r="HDC16" s="65"/>
      <c r="HDL16" s="65"/>
      <c r="HDQ16" s="220"/>
      <c r="HDR16" s="65"/>
      <c r="HDS16" s="65"/>
      <c r="HEB16" s="65"/>
      <c r="HEG16" s="220"/>
      <c r="HEH16" s="65"/>
      <c r="HEI16" s="65"/>
      <c r="HER16" s="65"/>
      <c r="HEW16" s="220"/>
      <c r="HEX16" s="65"/>
      <c r="HEY16" s="65"/>
      <c r="HFH16" s="65"/>
      <c r="HFM16" s="220"/>
      <c r="HFN16" s="65"/>
      <c r="HFO16" s="65"/>
      <c r="HFX16" s="65"/>
      <c r="HGC16" s="220"/>
      <c r="HGD16" s="65"/>
      <c r="HGE16" s="65"/>
      <c r="HGN16" s="65"/>
      <c r="HGS16" s="220"/>
      <c r="HGT16" s="65"/>
      <c r="HGU16" s="65"/>
      <c r="HHD16" s="65"/>
      <c r="HHI16" s="220"/>
      <c r="HHJ16" s="65"/>
      <c r="HHK16" s="65"/>
      <c r="HHT16" s="65"/>
      <c r="HHY16" s="220"/>
      <c r="HHZ16" s="65"/>
      <c r="HIA16" s="65"/>
      <c r="HIJ16" s="65"/>
      <c r="HIO16" s="220"/>
      <c r="HIP16" s="65"/>
      <c r="HIQ16" s="65"/>
      <c r="HIZ16" s="65"/>
      <c r="HJE16" s="220"/>
      <c r="HJF16" s="65"/>
      <c r="HJG16" s="65"/>
      <c r="HJP16" s="65"/>
      <c r="HJU16" s="220"/>
      <c r="HJV16" s="65"/>
      <c r="HJW16" s="65"/>
      <c r="HKF16" s="65"/>
      <c r="HKK16" s="220"/>
      <c r="HKL16" s="65"/>
      <c r="HKM16" s="65"/>
      <c r="HKV16" s="65"/>
      <c r="HLA16" s="220"/>
      <c r="HLB16" s="65"/>
      <c r="HLC16" s="65"/>
      <c r="HLL16" s="65"/>
      <c r="HLQ16" s="220"/>
      <c r="HLR16" s="65"/>
      <c r="HLS16" s="65"/>
      <c r="HMB16" s="65"/>
      <c r="HMG16" s="220"/>
      <c r="HMH16" s="65"/>
      <c r="HMI16" s="65"/>
      <c r="HMR16" s="65"/>
      <c r="HMW16" s="220"/>
      <c r="HMX16" s="65"/>
      <c r="HMY16" s="65"/>
      <c r="HNH16" s="65"/>
      <c r="HNM16" s="220"/>
      <c r="HNN16" s="65"/>
      <c r="HNO16" s="65"/>
      <c r="HNX16" s="65"/>
      <c r="HOC16" s="220"/>
      <c r="HOD16" s="65"/>
      <c r="HOE16" s="65"/>
      <c r="HON16" s="65"/>
      <c r="HOS16" s="220"/>
      <c r="HOT16" s="65"/>
      <c r="HOU16" s="65"/>
      <c r="HPD16" s="65"/>
      <c r="HPI16" s="220"/>
      <c r="HPJ16" s="65"/>
      <c r="HPK16" s="65"/>
      <c r="HPT16" s="65"/>
      <c r="HPY16" s="220"/>
      <c r="HPZ16" s="65"/>
      <c r="HQA16" s="65"/>
      <c r="HQJ16" s="65"/>
      <c r="HQO16" s="220"/>
      <c r="HQP16" s="65"/>
      <c r="HQQ16" s="65"/>
      <c r="HQZ16" s="65"/>
      <c r="HRE16" s="220"/>
      <c r="HRF16" s="65"/>
      <c r="HRG16" s="65"/>
      <c r="HRP16" s="65"/>
      <c r="HRU16" s="220"/>
      <c r="HRV16" s="65"/>
      <c r="HRW16" s="65"/>
      <c r="HSF16" s="65"/>
      <c r="HSK16" s="220"/>
      <c r="HSL16" s="65"/>
      <c r="HSM16" s="65"/>
      <c r="HSV16" s="65"/>
      <c r="HTA16" s="220"/>
      <c r="HTB16" s="65"/>
      <c r="HTC16" s="65"/>
      <c r="HTL16" s="65"/>
      <c r="HTQ16" s="220"/>
      <c r="HTR16" s="65"/>
      <c r="HTS16" s="65"/>
      <c r="HUB16" s="65"/>
      <c r="HUG16" s="220"/>
      <c r="HUH16" s="65"/>
      <c r="HUI16" s="65"/>
      <c r="HUR16" s="65"/>
      <c r="HUW16" s="220"/>
      <c r="HUX16" s="65"/>
      <c r="HUY16" s="65"/>
      <c r="HVH16" s="65"/>
      <c r="HVM16" s="220"/>
      <c r="HVN16" s="65"/>
      <c r="HVO16" s="65"/>
      <c r="HVX16" s="65"/>
      <c r="HWC16" s="220"/>
      <c r="HWD16" s="65"/>
      <c r="HWE16" s="65"/>
      <c r="HWN16" s="65"/>
      <c r="HWS16" s="220"/>
      <c r="HWT16" s="65"/>
      <c r="HWU16" s="65"/>
      <c r="HXD16" s="65"/>
      <c r="HXI16" s="220"/>
      <c r="HXJ16" s="65"/>
      <c r="HXK16" s="65"/>
      <c r="HXT16" s="65"/>
      <c r="HXY16" s="220"/>
      <c r="HXZ16" s="65"/>
      <c r="HYA16" s="65"/>
      <c r="HYJ16" s="65"/>
      <c r="HYO16" s="220"/>
      <c r="HYP16" s="65"/>
      <c r="HYQ16" s="65"/>
      <c r="HYZ16" s="65"/>
      <c r="HZE16" s="220"/>
      <c r="HZF16" s="65"/>
      <c r="HZG16" s="65"/>
      <c r="HZP16" s="65"/>
      <c r="HZU16" s="220"/>
      <c r="HZV16" s="65"/>
      <c r="HZW16" s="65"/>
      <c r="IAF16" s="65"/>
      <c r="IAK16" s="220"/>
      <c r="IAL16" s="65"/>
      <c r="IAM16" s="65"/>
      <c r="IAV16" s="65"/>
      <c r="IBA16" s="220"/>
      <c r="IBB16" s="65"/>
      <c r="IBC16" s="65"/>
      <c r="IBL16" s="65"/>
      <c r="IBQ16" s="220"/>
      <c r="IBR16" s="65"/>
      <c r="IBS16" s="65"/>
      <c r="ICB16" s="65"/>
      <c r="ICG16" s="220"/>
      <c r="ICH16" s="65"/>
      <c r="ICI16" s="65"/>
      <c r="ICR16" s="65"/>
      <c r="ICW16" s="220"/>
      <c r="ICX16" s="65"/>
      <c r="ICY16" s="65"/>
      <c r="IDH16" s="65"/>
      <c r="IDM16" s="220"/>
      <c r="IDN16" s="65"/>
      <c r="IDO16" s="65"/>
      <c r="IDX16" s="65"/>
      <c r="IEC16" s="220"/>
      <c r="IED16" s="65"/>
      <c r="IEE16" s="65"/>
      <c r="IEN16" s="65"/>
      <c r="IES16" s="220"/>
      <c r="IET16" s="65"/>
      <c r="IEU16" s="65"/>
      <c r="IFD16" s="65"/>
      <c r="IFI16" s="220"/>
      <c r="IFJ16" s="65"/>
      <c r="IFK16" s="65"/>
      <c r="IFT16" s="65"/>
      <c r="IFY16" s="220"/>
      <c r="IFZ16" s="65"/>
      <c r="IGA16" s="65"/>
      <c r="IGJ16" s="65"/>
      <c r="IGO16" s="220"/>
      <c r="IGP16" s="65"/>
      <c r="IGQ16" s="65"/>
      <c r="IGZ16" s="65"/>
      <c r="IHE16" s="220"/>
      <c r="IHF16" s="65"/>
      <c r="IHG16" s="65"/>
      <c r="IHP16" s="65"/>
      <c r="IHU16" s="220"/>
      <c r="IHV16" s="65"/>
      <c r="IHW16" s="65"/>
      <c r="IIF16" s="65"/>
      <c r="IIK16" s="220"/>
      <c r="IIL16" s="65"/>
      <c r="IIM16" s="65"/>
      <c r="IIV16" s="65"/>
      <c r="IJA16" s="220"/>
      <c r="IJB16" s="65"/>
      <c r="IJC16" s="65"/>
      <c r="IJL16" s="65"/>
      <c r="IJQ16" s="220"/>
      <c r="IJR16" s="65"/>
      <c r="IJS16" s="65"/>
      <c r="IKB16" s="65"/>
      <c r="IKG16" s="220"/>
      <c r="IKH16" s="65"/>
      <c r="IKI16" s="65"/>
      <c r="IKR16" s="65"/>
      <c r="IKW16" s="220"/>
      <c r="IKX16" s="65"/>
      <c r="IKY16" s="65"/>
      <c r="ILH16" s="65"/>
      <c r="ILM16" s="220"/>
      <c r="ILN16" s="65"/>
      <c r="ILO16" s="65"/>
      <c r="ILX16" s="65"/>
      <c r="IMC16" s="220"/>
      <c r="IMD16" s="65"/>
      <c r="IME16" s="65"/>
      <c r="IMN16" s="65"/>
      <c r="IMS16" s="220"/>
      <c r="IMT16" s="65"/>
      <c r="IMU16" s="65"/>
      <c r="IND16" s="65"/>
      <c r="INI16" s="220"/>
      <c r="INJ16" s="65"/>
      <c r="INK16" s="65"/>
      <c r="INT16" s="65"/>
      <c r="INY16" s="220"/>
      <c r="INZ16" s="65"/>
      <c r="IOA16" s="65"/>
      <c r="IOJ16" s="65"/>
      <c r="IOO16" s="220"/>
      <c r="IOP16" s="65"/>
      <c r="IOQ16" s="65"/>
      <c r="IOZ16" s="65"/>
      <c r="IPE16" s="220"/>
      <c r="IPF16" s="65"/>
      <c r="IPG16" s="65"/>
      <c r="IPP16" s="65"/>
      <c r="IPU16" s="220"/>
      <c r="IPV16" s="65"/>
      <c r="IPW16" s="65"/>
      <c r="IQF16" s="65"/>
      <c r="IQK16" s="220"/>
      <c r="IQL16" s="65"/>
      <c r="IQM16" s="65"/>
      <c r="IQV16" s="65"/>
      <c r="IRA16" s="220"/>
      <c r="IRB16" s="65"/>
      <c r="IRC16" s="65"/>
      <c r="IRL16" s="65"/>
      <c r="IRQ16" s="220"/>
      <c r="IRR16" s="65"/>
      <c r="IRS16" s="65"/>
      <c r="ISB16" s="65"/>
      <c r="ISG16" s="220"/>
      <c r="ISH16" s="65"/>
      <c r="ISI16" s="65"/>
      <c r="ISR16" s="65"/>
      <c r="ISW16" s="220"/>
      <c r="ISX16" s="65"/>
      <c r="ISY16" s="65"/>
      <c r="ITH16" s="65"/>
      <c r="ITM16" s="220"/>
      <c r="ITN16" s="65"/>
      <c r="ITO16" s="65"/>
      <c r="ITX16" s="65"/>
      <c r="IUC16" s="220"/>
      <c r="IUD16" s="65"/>
      <c r="IUE16" s="65"/>
      <c r="IUN16" s="65"/>
      <c r="IUS16" s="220"/>
      <c r="IUT16" s="65"/>
      <c r="IUU16" s="65"/>
      <c r="IVD16" s="65"/>
      <c r="IVI16" s="220"/>
      <c r="IVJ16" s="65"/>
      <c r="IVK16" s="65"/>
      <c r="IVT16" s="65"/>
      <c r="IVY16" s="220"/>
      <c r="IVZ16" s="65"/>
      <c r="IWA16" s="65"/>
      <c r="IWJ16" s="65"/>
      <c r="IWO16" s="220"/>
      <c r="IWP16" s="65"/>
      <c r="IWQ16" s="65"/>
      <c r="IWZ16" s="65"/>
      <c r="IXE16" s="220"/>
      <c r="IXF16" s="65"/>
      <c r="IXG16" s="65"/>
      <c r="IXP16" s="65"/>
      <c r="IXU16" s="220"/>
      <c r="IXV16" s="65"/>
      <c r="IXW16" s="65"/>
      <c r="IYF16" s="65"/>
      <c r="IYK16" s="220"/>
      <c r="IYL16" s="65"/>
      <c r="IYM16" s="65"/>
      <c r="IYV16" s="65"/>
      <c r="IZA16" s="220"/>
      <c r="IZB16" s="65"/>
      <c r="IZC16" s="65"/>
      <c r="IZL16" s="65"/>
      <c r="IZQ16" s="220"/>
      <c r="IZR16" s="65"/>
      <c r="IZS16" s="65"/>
      <c r="JAB16" s="65"/>
      <c r="JAG16" s="220"/>
      <c r="JAH16" s="65"/>
      <c r="JAI16" s="65"/>
      <c r="JAR16" s="65"/>
      <c r="JAW16" s="220"/>
      <c r="JAX16" s="65"/>
      <c r="JAY16" s="65"/>
      <c r="JBH16" s="65"/>
      <c r="JBM16" s="220"/>
      <c r="JBN16" s="65"/>
      <c r="JBO16" s="65"/>
      <c r="JBX16" s="65"/>
      <c r="JCC16" s="220"/>
      <c r="JCD16" s="65"/>
      <c r="JCE16" s="65"/>
      <c r="JCN16" s="65"/>
      <c r="JCS16" s="220"/>
      <c r="JCT16" s="65"/>
      <c r="JCU16" s="65"/>
      <c r="JDD16" s="65"/>
      <c r="JDI16" s="220"/>
      <c r="JDJ16" s="65"/>
      <c r="JDK16" s="65"/>
      <c r="JDT16" s="65"/>
      <c r="JDY16" s="220"/>
      <c r="JDZ16" s="65"/>
      <c r="JEA16" s="65"/>
      <c r="JEJ16" s="65"/>
      <c r="JEO16" s="220"/>
      <c r="JEP16" s="65"/>
      <c r="JEQ16" s="65"/>
      <c r="JEZ16" s="65"/>
      <c r="JFE16" s="220"/>
      <c r="JFF16" s="65"/>
      <c r="JFG16" s="65"/>
      <c r="JFP16" s="65"/>
      <c r="JFU16" s="220"/>
      <c r="JFV16" s="65"/>
      <c r="JFW16" s="65"/>
      <c r="JGF16" s="65"/>
      <c r="JGK16" s="220"/>
      <c r="JGL16" s="65"/>
      <c r="JGM16" s="65"/>
      <c r="JGV16" s="65"/>
      <c r="JHA16" s="220"/>
      <c r="JHB16" s="65"/>
      <c r="JHC16" s="65"/>
      <c r="JHL16" s="65"/>
      <c r="JHQ16" s="220"/>
      <c r="JHR16" s="65"/>
      <c r="JHS16" s="65"/>
      <c r="JIB16" s="65"/>
      <c r="JIG16" s="220"/>
      <c r="JIH16" s="65"/>
      <c r="JII16" s="65"/>
      <c r="JIR16" s="65"/>
      <c r="JIW16" s="220"/>
      <c r="JIX16" s="65"/>
      <c r="JIY16" s="65"/>
      <c r="JJH16" s="65"/>
      <c r="JJM16" s="220"/>
      <c r="JJN16" s="65"/>
      <c r="JJO16" s="65"/>
      <c r="JJX16" s="65"/>
      <c r="JKC16" s="220"/>
      <c r="JKD16" s="65"/>
      <c r="JKE16" s="65"/>
      <c r="JKN16" s="65"/>
      <c r="JKS16" s="220"/>
      <c r="JKT16" s="65"/>
      <c r="JKU16" s="65"/>
      <c r="JLD16" s="65"/>
      <c r="JLI16" s="220"/>
      <c r="JLJ16" s="65"/>
      <c r="JLK16" s="65"/>
      <c r="JLT16" s="65"/>
      <c r="JLY16" s="220"/>
      <c r="JLZ16" s="65"/>
      <c r="JMA16" s="65"/>
      <c r="JMJ16" s="65"/>
      <c r="JMO16" s="220"/>
      <c r="JMP16" s="65"/>
      <c r="JMQ16" s="65"/>
      <c r="JMZ16" s="65"/>
      <c r="JNE16" s="220"/>
      <c r="JNF16" s="65"/>
      <c r="JNG16" s="65"/>
      <c r="JNP16" s="65"/>
      <c r="JNU16" s="220"/>
      <c r="JNV16" s="65"/>
      <c r="JNW16" s="65"/>
      <c r="JOF16" s="65"/>
      <c r="JOK16" s="220"/>
      <c r="JOL16" s="65"/>
      <c r="JOM16" s="65"/>
      <c r="JOV16" s="65"/>
      <c r="JPA16" s="220"/>
      <c r="JPB16" s="65"/>
      <c r="JPC16" s="65"/>
      <c r="JPL16" s="65"/>
      <c r="JPQ16" s="220"/>
      <c r="JPR16" s="65"/>
      <c r="JPS16" s="65"/>
      <c r="JQB16" s="65"/>
      <c r="JQG16" s="220"/>
      <c r="JQH16" s="65"/>
      <c r="JQI16" s="65"/>
      <c r="JQR16" s="65"/>
      <c r="JQW16" s="220"/>
      <c r="JQX16" s="65"/>
      <c r="JQY16" s="65"/>
      <c r="JRH16" s="65"/>
      <c r="JRM16" s="220"/>
      <c r="JRN16" s="65"/>
      <c r="JRO16" s="65"/>
      <c r="JRX16" s="65"/>
      <c r="JSC16" s="220"/>
      <c r="JSD16" s="65"/>
      <c r="JSE16" s="65"/>
      <c r="JSN16" s="65"/>
      <c r="JSS16" s="220"/>
      <c r="JST16" s="65"/>
      <c r="JSU16" s="65"/>
      <c r="JTD16" s="65"/>
      <c r="JTI16" s="220"/>
      <c r="JTJ16" s="65"/>
      <c r="JTK16" s="65"/>
      <c r="JTT16" s="65"/>
      <c r="JTY16" s="220"/>
      <c r="JTZ16" s="65"/>
      <c r="JUA16" s="65"/>
      <c r="JUJ16" s="65"/>
      <c r="JUO16" s="220"/>
      <c r="JUP16" s="65"/>
      <c r="JUQ16" s="65"/>
      <c r="JUZ16" s="65"/>
      <c r="JVE16" s="220"/>
      <c r="JVF16" s="65"/>
      <c r="JVG16" s="65"/>
      <c r="JVP16" s="65"/>
      <c r="JVU16" s="220"/>
      <c r="JVV16" s="65"/>
      <c r="JVW16" s="65"/>
      <c r="JWF16" s="65"/>
      <c r="JWK16" s="220"/>
      <c r="JWL16" s="65"/>
      <c r="JWM16" s="65"/>
      <c r="JWV16" s="65"/>
      <c r="JXA16" s="220"/>
      <c r="JXB16" s="65"/>
      <c r="JXC16" s="65"/>
      <c r="JXL16" s="65"/>
      <c r="JXQ16" s="220"/>
      <c r="JXR16" s="65"/>
      <c r="JXS16" s="65"/>
      <c r="JYB16" s="65"/>
      <c r="JYG16" s="220"/>
      <c r="JYH16" s="65"/>
      <c r="JYI16" s="65"/>
      <c r="JYR16" s="65"/>
      <c r="JYW16" s="220"/>
      <c r="JYX16" s="65"/>
      <c r="JYY16" s="65"/>
      <c r="JZH16" s="65"/>
      <c r="JZM16" s="220"/>
      <c r="JZN16" s="65"/>
      <c r="JZO16" s="65"/>
      <c r="JZX16" s="65"/>
      <c r="KAC16" s="220"/>
      <c r="KAD16" s="65"/>
      <c r="KAE16" s="65"/>
      <c r="KAN16" s="65"/>
      <c r="KAS16" s="220"/>
      <c r="KAT16" s="65"/>
      <c r="KAU16" s="65"/>
      <c r="KBD16" s="65"/>
      <c r="KBI16" s="220"/>
      <c r="KBJ16" s="65"/>
      <c r="KBK16" s="65"/>
      <c r="KBT16" s="65"/>
      <c r="KBY16" s="220"/>
      <c r="KBZ16" s="65"/>
      <c r="KCA16" s="65"/>
      <c r="KCJ16" s="65"/>
      <c r="KCO16" s="220"/>
      <c r="KCP16" s="65"/>
      <c r="KCQ16" s="65"/>
      <c r="KCZ16" s="65"/>
      <c r="KDE16" s="220"/>
      <c r="KDF16" s="65"/>
      <c r="KDG16" s="65"/>
      <c r="KDP16" s="65"/>
      <c r="KDU16" s="220"/>
      <c r="KDV16" s="65"/>
      <c r="KDW16" s="65"/>
      <c r="KEF16" s="65"/>
      <c r="KEK16" s="220"/>
      <c r="KEL16" s="65"/>
      <c r="KEM16" s="65"/>
      <c r="KEV16" s="65"/>
      <c r="KFA16" s="220"/>
      <c r="KFB16" s="65"/>
      <c r="KFC16" s="65"/>
      <c r="KFL16" s="65"/>
      <c r="KFQ16" s="220"/>
      <c r="KFR16" s="65"/>
      <c r="KFS16" s="65"/>
      <c r="KGB16" s="65"/>
      <c r="KGG16" s="220"/>
      <c r="KGH16" s="65"/>
      <c r="KGI16" s="65"/>
      <c r="KGR16" s="65"/>
      <c r="KGW16" s="220"/>
      <c r="KGX16" s="65"/>
      <c r="KGY16" s="65"/>
      <c r="KHH16" s="65"/>
      <c r="KHM16" s="220"/>
      <c r="KHN16" s="65"/>
      <c r="KHO16" s="65"/>
      <c r="KHX16" s="65"/>
      <c r="KIC16" s="220"/>
      <c r="KID16" s="65"/>
      <c r="KIE16" s="65"/>
      <c r="KIN16" s="65"/>
      <c r="KIS16" s="220"/>
      <c r="KIT16" s="65"/>
      <c r="KIU16" s="65"/>
      <c r="KJD16" s="65"/>
      <c r="KJI16" s="220"/>
      <c r="KJJ16" s="65"/>
      <c r="KJK16" s="65"/>
      <c r="KJT16" s="65"/>
      <c r="KJY16" s="220"/>
      <c r="KJZ16" s="65"/>
      <c r="KKA16" s="65"/>
      <c r="KKJ16" s="65"/>
      <c r="KKO16" s="220"/>
      <c r="KKP16" s="65"/>
      <c r="KKQ16" s="65"/>
      <c r="KKZ16" s="65"/>
      <c r="KLE16" s="220"/>
      <c r="KLF16" s="65"/>
      <c r="KLG16" s="65"/>
      <c r="KLP16" s="65"/>
      <c r="KLU16" s="220"/>
      <c r="KLV16" s="65"/>
      <c r="KLW16" s="65"/>
      <c r="KMF16" s="65"/>
      <c r="KMK16" s="220"/>
      <c r="KML16" s="65"/>
      <c r="KMM16" s="65"/>
      <c r="KMV16" s="65"/>
      <c r="KNA16" s="220"/>
      <c r="KNB16" s="65"/>
      <c r="KNC16" s="65"/>
      <c r="KNL16" s="65"/>
      <c r="KNQ16" s="220"/>
      <c r="KNR16" s="65"/>
      <c r="KNS16" s="65"/>
      <c r="KOB16" s="65"/>
      <c r="KOG16" s="220"/>
      <c r="KOH16" s="65"/>
      <c r="KOI16" s="65"/>
      <c r="KOR16" s="65"/>
      <c r="KOW16" s="220"/>
      <c r="KOX16" s="65"/>
      <c r="KOY16" s="65"/>
      <c r="KPH16" s="65"/>
      <c r="KPM16" s="220"/>
      <c r="KPN16" s="65"/>
      <c r="KPO16" s="65"/>
      <c r="KPX16" s="65"/>
      <c r="KQC16" s="220"/>
      <c r="KQD16" s="65"/>
      <c r="KQE16" s="65"/>
      <c r="KQN16" s="65"/>
      <c r="KQS16" s="220"/>
      <c r="KQT16" s="65"/>
      <c r="KQU16" s="65"/>
      <c r="KRD16" s="65"/>
      <c r="KRI16" s="220"/>
      <c r="KRJ16" s="65"/>
      <c r="KRK16" s="65"/>
      <c r="KRT16" s="65"/>
      <c r="KRY16" s="220"/>
      <c r="KRZ16" s="65"/>
      <c r="KSA16" s="65"/>
      <c r="KSJ16" s="65"/>
      <c r="KSO16" s="220"/>
      <c r="KSP16" s="65"/>
      <c r="KSQ16" s="65"/>
      <c r="KSZ16" s="65"/>
      <c r="KTE16" s="220"/>
      <c r="KTF16" s="65"/>
      <c r="KTG16" s="65"/>
      <c r="KTP16" s="65"/>
      <c r="KTU16" s="220"/>
      <c r="KTV16" s="65"/>
      <c r="KTW16" s="65"/>
      <c r="KUF16" s="65"/>
      <c r="KUK16" s="220"/>
      <c r="KUL16" s="65"/>
      <c r="KUM16" s="65"/>
      <c r="KUV16" s="65"/>
      <c r="KVA16" s="220"/>
      <c r="KVB16" s="65"/>
      <c r="KVC16" s="65"/>
      <c r="KVL16" s="65"/>
      <c r="KVQ16" s="220"/>
      <c r="KVR16" s="65"/>
      <c r="KVS16" s="65"/>
      <c r="KWB16" s="65"/>
      <c r="KWG16" s="220"/>
      <c r="KWH16" s="65"/>
      <c r="KWI16" s="65"/>
      <c r="KWR16" s="65"/>
      <c r="KWW16" s="220"/>
      <c r="KWX16" s="65"/>
      <c r="KWY16" s="65"/>
      <c r="KXH16" s="65"/>
      <c r="KXM16" s="220"/>
      <c r="KXN16" s="65"/>
      <c r="KXO16" s="65"/>
      <c r="KXX16" s="65"/>
      <c r="KYC16" s="220"/>
      <c r="KYD16" s="65"/>
      <c r="KYE16" s="65"/>
      <c r="KYN16" s="65"/>
      <c r="KYS16" s="220"/>
      <c r="KYT16" s="65"/>
      <c r="KYU16" s="65"/>
      <c r="KZD16" s="65"/>
      <c r="KZI16" s="220"/>
      <c r="KZJ16" s="65"/>
      <c r="KZK16" s="65"/>
      <c r="KZT16" s="65"/>
      <c r="KZY16" s="220"/>
      <c r="KZZ16" s="65"/>
      <c r="LAA16" s="65"/>
      <c r="LAJ16" s="65"/>
      <c r="LAO16" s="220"/>
      <c r="LAP16" s="65"/>
      <c r="LAQ16" s="65"/>
      <c r="LAZ16" s="65"/>
      <c r="LBE16" s="220"/>
      <c r="LBF16" s="65"/>
      <c r="LBG16" s="65"/>
      <c r="LBP16" s="65"/>
      <c r="LBU16" s="220"/>
      <c r="LBV16" s="65"/>
      <c r="LBW16" s="65"/>
      <c r="LCF16" s="65"/>
      <c r="LCK16" s="220"/>
      <c r="LCL16" s="65"/>
      <c r="LCM16" s="65"/>
      <c r="LCV16" s="65"/>
      <c r="LDA16" s="220"/>
      <c r="LDB16" s="65"/>
      <c r="LDC16" s="65"/>
      <c r="LDL16" s="65"/>
      <c r="LDQ16" s="220"/>
      <c r="LDR16" s="65"/>
      <c r="LDS16" s="65"/>
      <c r="LEB16" s="65"/>
      <c r="LEG16" s="220"/>
      <c r="LEH16" s="65"/>
      <c r="LEI16" s="65"/>
      <c r="LER16" s="65"/>
      <c r="LEW16" s="220"/>
      <c r="LEX16" s="65"/>
      <c r="LEY16" s="65"/>
      <c r="LFH16" s="65"/>
      <c r="LFM16" s="220"/>
      <c r="LFN16" s="65"/>
      <c r="LFO16" s="65"/>
      <c r="LFX16" s="65"/>
      <c r="LGC16" s="220"/>
      <c r="LGD16" s="65"/>
      <c r="LGE16" s="65"/>
      <c r="LGN16" s="65"/>
      <c r="LGS16" s="220"/>
      <c r="LGT16" s="65"/>
      <c r="LGU16" s="65"/>
      <c r="LHD16" s="65"/>
      <c r="LHI16" s="220"/>
      <c r="LHJ16" s="65"/>
      <c r="LHK16" s="65"/>
      <c r="LHT16" s="65"/>
      <c r="LHY16" s="220"/>
      <c r="LHZ16" s="65"/>
      <c r="LIA16" s="65"/>
      <c r="LIJ16" s="65"/>
      <c r="LIO16" s="220"/>
      <c r="LIP16" s="65"/>
      <c r="LIQ16" s="65"/>
      <c r="LIZ16" s="65"/>
      <c r="LJE16" s="220"/>
      <c r="LJF16" s="65"/>
      <c r="LJG16" s="65"/>
      <c r="LJP16" s="65"/>
      <c r="LJU16" s="220"/>
      <c r="LJV16" s="65"/>
      <c r="LJW16" s="65"/>
      <c r="LKF16" s="65"/>
      <c r="LKK16" s="220"/>
      <c r="LKL16" s="65"/>
      <c r="LKM16" s="65"/>
      <c r="LKV16" s="65"/>
      <c r="LLA16" s="220"/>
      <c r="LLB16" s="65"/>
      <c r="LLC16" s="65"/>
      <c r="LLL16" s="65"/>
      <c r="LLQ16" s="220"/>
      <c r="LLR16" s="65"/>
      <c r="LLS16" s="65"/>
      <c r="LMB16" s="65"/>
      <c r="LMG16" s="220"/>
      <c r="LMH16" s="65"/>
      <c r="LMI16" s="65"/>
      <c r="LMR16" s="65"/>
      <c r="LMW16" s="220"/>
      <c r="LMX16" s="65"/>
      <c r="LMY16" s="65"/>
      <c r="LNH16" s="65"/>
      <c r="LNM16" s="220"/>
      <c r="LNN16" s="65"/>
      <c r="LNO16" s="65"/>
      <c r="LNX16" s="65"/>
      <c r="LOC16" s="220"/>
      <c r="LOD16" s="65"/>
      <c r="LOE16" s="65"/>
      <c r="LON16" s="65"/>
      <c r="LOS16" s="220"/>
      <c r="LOT16" s="65"/>
      <c r="LOU16" s="65"/>
      <c r="LPD16" s="65"/>
      <c r="LPI16" s="220"/>
      <c r="LPJ16" s="65"/>
      <c r="LPK16" s="65"/>
      <c r="LPT16" s="65"/>
      <c r="LPY16" s="220"/>
      <c r="LPZ16" s="65"/>
      <c r="LQA16" s="65"/>
      <c r="LQJ16" s="65"/>
      <c r="LQO16" s="220"/>
      <c r="LQP16" s="65"/>
      <c r="LQQ16" s="65"/>
      <c r="LQZ16" s="65"/>
      <c r="LRE16" s="220"/>
      <c r="LRF16" s="65"/>
      <c r="LRG16" s="65"/>
      <c r="LRP16" s="65"/>
      <c r="LRU16" s="220"/>
      <c r="LRV16" s="65"/>
      <c r="LRW16" s="65"/>
      <c r="LSF16" s="65"/>
      <c r="LSK16" s="220"/>
      <c r="LSL16" s="65"/>
      <c r="LSM16" s="65"/>
      <c r="LSV16" s="65"/>
      <c r="LTA16" s="220"/>
      <c r="LTB16" s="65"/>
      <c r="LTC16" s="65"/>
      <c r="LTL16" s="65"/>
      <c r="LTQ16" s="220"/>
      <c r="LTR16" s="65"/>
      <c r="LTS16" s="65"/>
      <c r="LUB16" s="65"/>
      <c r="LUG16" s="220"/>
      <c r="LUH16" s="65"/>
      <c r="LUI16" s="65"/>
      <c r="LUR16" s="65"/>
      <c r="LUW16" s="220"/>
      <c r="LUX16" s="65"/>
      <c r="LUY16" s="65"/>
      <c r="LVH16" s="65"/>
      <c r="LVM16" s="220"/>
      <c r="LVN16" s="65"/>
      <c r="LVO16" s="65"/>
      <c r="LVX16" s="65"/>
      <c r="LWC16" s="220"/>
      <c r="LWD16" s="65"/>
      <c r="LWE16" s="65"/>
      <c r="LWN16" s="65"/>
      <c r="LWS16" s="220"/>
      <c r="LWT16" s="65"/>
      <c r="LWU16" s="65"/>
      <c r="LXD16" s="65"/>
      <c r="LXI16" s="220"/>
      <c r="LXJ16" s="65"/>
      <c r="LXK16" s="65"/>
      <c r="LXT16" s="65"/>
      <c r="LXY16" s="220"/>
      <c r="LXZ16" s="65"/>
      <c r="LYA16" s="65"/>
      <c r="LYJ16" s="65"/>
      <c r="LYO16" s="220"/>
      <c r="LYP16" s="65"/>
      <c r="LYQ16" s="65"/>
      <c r="LYZ16" s="65"/>
      <c r="LZE16" s="220"/>
      <c r="LZF16" s="65"/>
      <c r="LZG16" s="65"/>
      <c r="LZP16" s="65"/>
      <c r="LZU16" s="220"/>
      <c r="LZV16" s="65"/>
      <c r="LZW16" s="65"/>
      <c r="MAF16" s="65"/>
      <c r="MAK16" s="220"/>
      <c r="MAL16" s="65"/>
      <c r="MAM16" s="65"/>
      <c r="MAV16" s="65"/>
      <c r="MBA16" s="220"/>
      <c r="MBB16" s="65"/>
      <c r="MBC16" s="65"/>
      <c r="MBL16" s="65"/>
      <c r="MBQ16" s="220"/>
      <c r="MBR16" s="65"/>
      <c r="MBS16" s="65"/>
      <c r="MCB16" s="65"/>
      <c r="MCG16" s="220"/>
      <c r="MCH16" s="65"/>
      <c r="MCI16" s="65"/>
      <c r="MCR16" s="65"/>
      <c r="MCW16" s="220"/>
      <c r="MCX16" s="65"/>
      <c r="MCY16" s="65"/>
      <c r="MDH16" s="65"/>
      <c r="MDM16" s="220"/>
      <c r="MDN16" s="65"/>
      <c r="MDO16" s="65"/>
      <c r="MDX16" s="65"/>
      <c r="MEC16" s="220"/>
      <c r="MED16" s="65"/>
      <c r="MEE16" s="65"/>
      <c r="MEN16" s="65"/>
      <c r="MES16" s="220"/>
      <c r="MET16" s="65"/>
      <c r="MEU16" s="65"/>
      <c r="MFD16" s="65"/>
      <c r="MFI16" s="220"/>
      <c r="MFJ16" s="65"/>
      <c r="MFK16" s="65"/>
      <c r="MFT16" s="65"/>
      <c r="MFY16" s="220"/>
      <c r="MFZ16" s="65"/>
      <c r="MGA16" s="65"/>
      <c r="MGJ16" s="65"/>
      <c r="MGO16" s="220"/>
      <c r="MGP16" s="65"/>
      <c r="MGQ16" s="65"/>
      <c r="MGZ16" s="65"/>
      <c r="MHE16" s="220"/>
      <c r="MHF16" s="65"/>
      <c r="MHG16" s="65"/>
      <c r="MHP16" s="65"/>
      <c r="MHU16" s="220"/>
      <c r="MHV16" s="65"/>
      <c r="MHW16" s="65"/>
      <c r="MIF16" s="65"/>
      <c r="MIK16" s="220"/>
      <c r="MIL16" s="65"/>
      <c r="MIM16" s="65"/>
      <c r="MIV16" s="65"/>
      <c r="MJA16" s="220"/>
      <c r="MJB16" s="65"/>
      <c r="MJC16" s="65"/>
      <c r="MJL16" s="65"/>
      <c r="MJQ16" s="220"/>
      <c r="MJR16" s="65"/>
      <c r="MJS16" s="65"/>
      <c r="MKB16" s="65"/>
      <c r="MKG16" s="220"/>
      <c r="MKH16" s="65"/>
      <c r="MKI16" s="65"/>
      <c r="MKR16" s="65"/>
      <c r="MKW16" s="220"/>
      <c r="MKX16" s="65"/>
      <c r="MKY16" s="65"/>
      <c r="MLH16" s="65"/>
      <c r="MLM16" s="220"/>
      <c r="MLN16" s="65"/>
      <c r="MLO16" s="65"/>
      <c r="MLX16" s="65"/>
      <c r="MMC16" s="220"/>
      <c r="MMD16" s="65"/>
      <c r="MME16" s="65"/>
      <c r="MMN16" s="65"/>
      <c r="MMS16" s="220"/>
      <c r="MMT16" s="65"/>
      <c r="MMU16" s="65"/>
      <c r="MND16" s="65"/>
      <c r="MNI16" s="220"/>
      <c r="MNJ16" s="65"/>
      <c r="MNK16" s="65"/>
      <c r="MNT16" s="65"/>
      <c r="MNY16" s="220"/>
      <c r="MNZ16" s="65"/>
      <c r="MOA16" s="65"/>
      <c r="MOJ16" s="65"/>
      <c r="MOO16" s="220"/>
      <c r="MOP16" s="65"/>
      <c r="MOQ16" s="65"/>
      <c r="MOZ16" s="65"/>
      <c r="MPE16" s="220"/>
      <c r="MPF16" s="65"/>
      <c r="MPG16" s="65"/>
      <c r="MPP16" s="65"/>
      <c r="MPU16" s="220"/>
      <c r="MPV16" s="65"/>
      <c r="MPW16" s="65"/>
      <c r="MQF16" s="65"/>
      <c r="MQK16" s="220"/>
      <c r="MQL16" s="65"/>
      <c r="MQM16" s="65"/>
      <c r="MQV16" s="65"/>
      <c r="MRA16" s="220"/>
      <c r="MRB16" s="65"/>
      <c r="MRC16" s="65"/>
      <c r="MRL16" s="65"/>
      <c r="MRQ16" s="220"/>
      <c r="MRR16" s="65"/>
      <c r="MRS16" s="65"/>
      <c r="MSB16" s="65"/>
      <c r="MSG16" s="220"/>
      <c r="MSH16" s="65"/>
      <c r="MSI16" s="65"/>
      <c r="MSR16" s="65"/>
      <c r="MSW16" s="220"/>
      <c r="MSX16" s="65"/>
      <c r="MSY16" s="65"/>
      <c r="MTH16" s="65"/>
      <c r="MTM16" s="220"/>
      <c r="MTN16" s="65"/>
      <c r="MTO16" s="65"/>
      <c r="MTX16" s="65"/>
      <c r="MUC16" s="220"/>
      <c r="MUD16" s="65"/>
      <c r="MUE16" s="65"/>
      <c r="MUN16" s="65"/>
      <c r="MUS16" s="220"/>
      <c r="MUT16" s="65"/>
      <c r="MUU16" s="65"/>
      <c r="MVD16" s="65"/>
      <c r="MVI16" s="220"/>
      <c r="MVJ16" s="65"/>
      <c r="MVK16" s="65"/>
      <c r="MVT16" s="65"/>
      <c r="MVY16" s="220"/>
      <c r="MVZ16" s="65"/>
      <c r="MWA16" s="65"/>
      <c r="MWJ16" s="65"/>
      <c r="MWO16" s="220"/>
      <c r="MWP16" s="65"/>
      <c r="MWQ16" s="65"/>
      <c r="MWZ16" s="65"/>
      <c r="MXE16" s="220"/>
      <c r="MXF16" s="65"/>
      <c r="MXG16" s="65"/>
      <c r="MXP16" s="65"/>
      <c r="MXU16" s="220"/>
      <c r="MXV16" s="65"/>
      <c r="MXW16" s="65"/>
      <c r="MYF16" s="65"/>
      <c r="MYK16" s="220"/>
      <c r="MYL16" s="65"/>
      <c r="MYM16" s="65"/>
      <c r="MYV16" s="65"/>
      <c r="MZA16" s="220"/>
      <c r="MZB16" s="65"/>
      <c r="MZC16" s="65"/>
      <c r="MZL16" s="65"/>
      <c r="MZQ16" s="220"/>
      <c r="MZR16" s="65"/>
      <c r="MZS16" s="65"/>
      <c r="NAB16" s="65"/>
      <c r="NAG16" s="220"/>
      <c r="NAH16" s="65"/>
      <c r="NAI16" s="65"/>
      <c r="NAR16" s="65"/>
      <c r="NAW16" s="220"/>
      <c r="NAX16" s="65"/>
      <c r="NAY16" s="65"/>
      <c r="NBH16" s="65"/>
      <c r="NBM16" s="220"/>
      <c r="NBN16" s="65"/>
      <c r="NBO16" s="65"/>
      <c r="NBX16" s="65"/>
      <c r="NCC16" s="220"/>
      <c r="NCD16" s="65"/>
      <c r="NCE16" s="65"/>
      <c r="NCN16" s="65"/>
      <c r="NCS16" s="220"/>
      <c r="NCT16" s="65"/>
      <c r="NCU16" s="65"/>
      <c r="NDD16" s="65"/>
      <c r="NDI16" s="220"/>
      <c r="NDJ16" s="65"/>
      <c r="NDK16" s="65"/>
      <c r="NDT16" s="65"/>
      <c r="NDY16" s="220"/>
      <c r="NDZ16" s="65"/>
      <c r="NEA16" s="65"/>
      <c r="NEJ16" s="65"/>
      <c r="NEO16" s="220"/>
      <c r="NEP16" s="65"/>
      <c r="NEQ16" s="65"/>
      <c r="NEZ16" s="65"/>
      <c r="NFE16" s="220"/>
      <c r="NFF16" s="65"/>
      <c r="NFG16" s="65"/>
      <c r="NFP16" s="65"/>
      <c r="NFU16" s="220"/>
      <c r="NFV16" s="65"/>
      <c r="NFW16" s="65"/>
      <c r="NGF16" s="65"/>
      <c r="NGK16" s="220"/>
      <c r="NGL16" s="65"/>
      <c r="NGM16" s="65"/>
      <c r="NGV16" s="65"/>
      <c r="NHA16" s="220"/>
      <c r="NHB16" s="65"/>
      <c r="NHC16" s="65"/>
      <c r="NHL16" s="65"/>
      <c r="NHQ16" s="220"/>
      <c r="NHR16" s="65"/>
      <c r="NHS16" s="65"/>
      <c r="NIB16" s="65"/>
      <c r="NIG16" s="220"/>
      <c r="NIH16" s="65"/>
      <c r="NII16" s="65"/>
      <c r="NIR16" s="65"/>
      <c r="NIW16" s="220"/>
      <c r="NIX16" s="65"/>
      <c r="NIY16" s="65"/>
      <c r="NJH16" s="65"/>
      <c r="NJM16" s="220"/>
      <c r="NJN16" s="65"/>
      <c r="NJO16" s="65"/>
      <c r="NJX16" s="65"/>
      <c r="NKC16" s="220"/>
      <c r="NKD16" s="65"/>
      <c r="NKE16" s="65"/>
      <c r="NKN16" s="65"/>
      <c r="NKS16" s="220"/>
      <c r="NKT16" s="65"/>
      <c r="NKU16" s="65"/>
      <c r="NLD16" s="65"/>
      <c r="NLI16" s="220"/>
      <c r="NLJ16" s="65"/>
      <c r="NLK16" s="65"/>
      <c r="NLT16" s="65"/>
      <c r="NLY16" s="220"/>
      <c r="NLZ16" s="65"/>
      <c r="NMA16" s="65"/>
      <c r="NMJ16" s="65"/>
      <c r="NMO16" s="220"/>
      <c r="NMP16" s="65"/>
      <c r="NMQ16" s="65"/>
      <c r="NMZ16" s="65"/>
      <c r="NNE16" s="220"/>
      <c r="NNF16" s="65"/>
      <c r="NNG16" s="65"/>
      <c r="NNP16" s="65"/>
      <c r="NNU16" s="220"/>
      <c r="NNV16" s="65"/>
      <c r="NNW16" s="65"/>
      <c r="NOF16" s="65"/>
      <c r="NOK16" s="220"/>
      <c r="NOL16" s="65"/>
      <c r="NOM16" s="65"/>
      <c r="NOV16" s="65"/>
      <c r="NPA16" s="220"/>
      <c r="NPB16" s="65"/>
      <c r="NPC16" s="65"/>
      <c r="NPL16" s="65"/>
      <c r="NPQ16" s="220"/>
      <c r="NPR16" s="65"/>
      <c r="NPS16" s="65"/>
      <c r="NQB16" s="65"/>
      <c r="NQG16" s="220"/>
      <c r="NQH16" s="65"/>
      <c r="NQI16" s="65"/>
      <c r="NQR16" s="65"/>
      <c r="NQW16" s="220"/>
      <c r="NQX16" s="65"/>
      <c r="NQY16" s="65"/>
      <c r="NRH16" s="65"/>
      <c r="NRM16" s="220"/>
      <c r="NRN16" s="65"/>
      <c r="NRO16" s="65"/>
      <c r="NRX16" s="65"/>
      <c r="NSC16" s="220"/>
      <c r="NSD16" s="65"/>
      <c r="NSE16" s="65"/>
      <c r="NSN16" s="65"/>
      <c r="NSS16" s="220"/>
      <c r="NST16" s="65"/>
      <c r="NSU16" s="65"/>
      <c r="NTD16" s="65"/>
      <c r="NTI16" s="220"/>
      <c r="NTJ16" s="65"/>
      <c r="NTK16" s="65"/>
      <c r="NTT16" s="65"/>
      <c r="NTY16" s="220"/>
      <c r="NTZ16" s="65"/>
      <c r="NUA16" s="65"/>
      <c r="NUJ16" s="65"/>
      <c r="NUO16" s="220"/>
      <c r="NUP16" s="65"/>
      <c r="NUQ16" s="65"/>
      <c r="NUZ16" s="65"/>
      <c r="NVE16" s="220"/>
      <c r="NVF16" s="65"/>
      <c r="NVG16" s="65"/>
      <c r="NVP16" s="65"/>
      <c r="NVU16" s="220"/>
      <c r="NVV16" s="65"/>
      <c r="NVW16" s="65"/>
      <c r="NWF16" s="65"/>
      <c r="NWK16" s="220"/>
      <c r="NWL16" s="65"/>
      <c r="NWM16" s="65"/>
      <c r="NWV16" s="65"/>
      <c r="NXA16" s="220"/>
      <c r="NXB16" s="65"/>
      <c r="NXC16" s="65"/>
      <c r="NXL16" s="65"/>
      <c r="NXQ16" s="220"/>
      <c r="NXR16" s="65"/>
      <c r="NXS16" s="65"/>
      <c r="NYB16" s="65"/>
      <c r="NYG16" s="220"/>
      <c r="NYH16" s="65"/>
      <c r="NYI16" s="65"/>
      <c r="NYR16" s="65"/>
      <c r="NYW16" s="220"/>
      <c r="NYX16" s="65"/>
      <c r="NYY16" s="65"/>
      <c r="NZH16" s="65"/>
      <c r="NZM16" s="220"/>
      <c r="NZN16" s="65"/>
      <c r="NZO16" s="65"/>
      <c r="NZX16" s="65"/>
      <c r="OAC16" s="220"/>
      <c r="OAD16" s="65"/>
      <c r="OAE16" s="65"/>
      <c r="OAN16" s="65"/>
      <c r="OAS16" s="220"/>
      <c r="OAT16" s="65"/>
      <c r="OAU16" s="65"/>
      <c r="OBD16" s="65"/>
      <c r="OBI16" s="220"/>
      <c r="OBJ16" s="65"/>
      <c r="OBK16" s="65"/>
      <c r="OBT16" s="65"/>
      <c r="OBY16" s="220"/>
      <c r="OBZ16" s="65"/>
      <c r="OCA16" s="65"/>
      <c r="OCJ16" s="65"/>
      <c r="OCO16" s="220"/>
      <c r="OCP16" s="65"/>
      <c r="OCQ16" s="65"/>
      <c r="OCZ16" s="65"/>
      <c r="ODE16" s="220"/>
      <c r="ODF16" s="65"/>
      <c r="ODG16" s="65"/>
      <c r="ODP16" s="65"/>
      <c r="ODU16" s="220"/>
      <c r="ODV16" s="65"/>
      <c r="ODW16" s="65"/>
      <c r="OEF16" s="65"/>
      <c r="OEK16" s="220"/>
      <c r="OEL16" s="65"/>
      <c r="OEM16" s="65"/>
      <c r="OEV16" s="65"/>
      <c r="OFA16" s="220"/>
      <c r="OFB16" s="65"/>
      <c r="OFC16" s="65"/>
      <c r="OFL16" s="65"/>
      <c r="OFQ16" s="220"/>
      <c r="OFR16" s="65"/>
      <c r="OFS16" s="65"/>
      <c r="OGB16" s="65"/>
      <c r="OGG16" s="220"/>
      <c r="OGH16" s="65"/>
      <c r="OGI16" s="65"/>
      <c r="OGR16" s="65"/>
      <c r="OGW16" s="220"/>
      <c r="OGX16" s="65"/>
      <c r="OGY16" s="65"/>
      <c r="OHH16" s="65"/>
      <c r="OHM16" s="220"/>
      <c r="OHN16" s="65"/>
      <c r="OHO16" s="65"/>
      <c r="OHX16" s="65"/>
      <c r="OIC16" s="220"/>
      <c r="OID16" s="65"/>
      <c r="OIE16" s="65"/>
      <c r="OIN16" s="65"/>
      <c r="OIS16" s="220"/>
      <c r="OIT16" s="65"/>
      <c r="OIU16" s="65"/>
      <c r="OJD16" s="65"/>
      <c r="OJI16" s="220"/>
      <c r="OJJ16" s="65"/>
      <c r="OJK16" s="65"/>
      <c r="OJT16" s="65"/>
      <c r="OJY16" s="220"/>
      <c r="OJZ16" s="65"/>
      <c r="OKA16" s="65"/>
      <c r="OKJ16" s="65"/>
      <c r="OKO16" s="220"/>
      <c r="OKP16" s="65"/>
      <c r="OKQ16" s="65"/>
      <c r="OKZ16" s="65"/>
      <c r="OLE16" s="220"/>
      <c r="OLF16" s="65"/>
      <c r="OLG16" s="65"/>
      <c r="OLP16" s="65"/>
      <c r="OLU16" s="220"/>
      <c r="OLV16" s="65"/>
      <c r="OLW16" s="65"/>
      <c r="OMF16" s="65"/>
      <c r="OMK16" s="220"/>
      <c r="OML16" s="65"/>
      <c r="OMM16" s="65"/>
      <c r="OMV16" s="65"/>
      <c r="ONA16" s="220"/>
      <c r="ONB16" s="65"/>
      <c r="ONC16" s="65"/>
      <c r="ONL16" s="65"/>
      <c r="ONQ16" s="220"/>
      <c r="ONR16" s="65"/>
      <c r="ONS16" s="65"/>
      <c r="OOB16" s="65"/>
      <c r="OOG16" s="220"/>
      <c r="OOH16" s="65"/>
      <c r="OOI16" s="65"/>
      <c r="OOR16" s="65"/>
      <c r="OOW16" s="220"/>
      <c r="OOX16" s="65"/>
      <c r="OOY16" s="65"/>
      <c r="OPH16" s="65"/>
      <c r="OPM16" s="220"/>
      <c r="OPN16" s="65"/>
      <c r="OPO16" s="65"/>
      <c r="OPX16" s="65"/>
      <c r="OQC16" s="220"/>
      <c r="OQD16" s="65"/>
      <c r="OQE16" s="65"/>
      <c r="OQN16" s="65"/>
      <c r="OQS16" s="220"/>
      <c r="OQT16" s="65"/>
      <c r="OQU16" s="65"/>
      <c r="ORD16" s="65"/>
      <c r="ORI16" s="220"/>
      <c r="ORJ16" s="65"/>
      <c r="ORK16" s="65"/>
      <c r="ORT16" s="65"/>
      <c r="ORY16" s="220"/>
      <c r="ORZ16" s="65"/>
      <c r="OSA16" s="65"/>
      <c r="OSJ16" s="65"/>
      <c r="OSO16" s="220"/>
      <c r="OSP16" s="65"/>
      <c r="OSQ16" s="65"/>
      <c r="OSZ16" s="65"/>
      <c r="OTE16" s="220"/>
      <c r="OTF16" s="65"/>
      <c r="OTG16" s="65"/>
      <c r="OTP16" s="65"/>
      <c r="OTU16" s="220"/>
      <c r="OTV16" s="65"/>
      <c r="OTW16" s="65"/>
      <c r="OUF16" s="65"/>
      <c r="OUK16" s="220"/>
      <c r="OUL16" s="65"/>
      <c r="OUM16" s="65"/>
      <c r="OUV16" s="65"/>
      <c r="OVA16" s="220"/>
      <c r="OVB16" s="65"/>
      <c r="OVC16" s="65"/>
      <c r="OVL16" s="65"/>
      <c r="OVQ16" s="220"/>
      <c r="OVR16" s="65"/>
      <c r="OVS16" s="65"/>
      <c r="OWB16" s="65"/>
      <c r="OWG16" s="220"/>
      <c r="OWH16" s="65"/>
      <c r="OWI16" s="65"/>
      <c r="OWR16" s="65"/>
      <c r="OWW16" s="220"/>
      <c r="OWX16" s="65"/>
      <c r="OWY16" s="65"/>
      <c r="OXH16" s="65"/>
      <c r="OXM16" s="220"/>
      <c r="OXN16" s="65"/>
      <c r="OXO16" s="65"/>
      <c r="OXX16" s="65"/>
      <c r="OYC16" s="220"/>
      <c r="OYD16" s="65"/>
      <c r="OYE16" s="65"/>
      <c r="OYN16" s="65"/>
      <c r="OYS16" s="220"/>
      <c r="OYT16" s="65"/>
      <c r="OYU16" s="65"/>
      <c r="OZD16" s="65"/>
      <c r="OZI16" s="220"/>
      <c r="OZJ16" s="65"/>
      <c r="OZK16" s="65"/>
      <c r="OZT16" s="65"/>
      <c r="OZY16" s="220"/>
      <c r="OZZ16" s="65"/>
      <c r="PAA16" s="65"/>
      <c r="PAJ16" s="65"/>
      <c r="PAO16" s="220"/>
      <c r="PAP16" s="65"/>
      <c r="PAQ16" s="65"/>
      <c r="PAZ16" s="65"/>
      <c r="PBE16" s="220"/>
      <c r="PBF16" s="65"/>
      <c r="PBG16" s="65"/>
      <c r="PBP16" s="65"/>
      <c r="PBU16" s="220"/>
      <c r="PBV16" s="65"/>
      <c r="PBW16" s="65"/>
      <c r="PCF16" s="65"/>
      <c r="PCK16" s="220"/>
      <c r="PCL16" s="65"/>
      <c r="PCM16" s="65"/>
      <c r="PCV16" s="65"/>
      <c r="PDA16" s="220"/>
      <c r="PDB16" s="65"/>
      <c r="PDC16" s="65"/>
      <c r="PDL16" s="65"/>
      <c r="PDQ16" s="220"/>
      <c r="PDR16" s="65"/>
      <c r="PDS16" s="65"/>
      <c r="PEB16" s="65"/>
      <c r="PEG16" s="220"/>
      <c r="PEH16" s="65"/>
      <c r="PEI16" s="65"/>
      <c r="PER16" s="65"/>
      <c r="PEW16" s="220"/>
      <c r="PEX16" s="65"/>
      <c r="PEY16" s="65"/>
      <c r="PFH16" s="65"/>
      <c r="PFM16" s="220"/>
      <c r="PFN16" s="65"/>
      <c r="PFO16" s="65"/>
      <c r="PFX16" s="65"/>
      <c r="PGC16" s="220"/>
      <c r="PGD16" s="65"/>
      <c r="PGE16" s="65"/>
      <c r="PGN16" s="65"/>
      <c r="PGS16" s="220"/>
      <c r="PGT16" s="65"/>
      <c r="PGU16" s="65"/>
      <c r="PHD16" s="65"/>
      <c r="PHI16" s="220"/>
      <c r="PHJ16" s="65"/>
      <c r="PHK16" s="65"/>
      <c r="PHT16" s="65"/>
      <c r="PHY16" s="220"/>
      <c r="PHZ16" s="65"/>
      <c r="PIA16" s="65"/>
      <c r="PIJ16" s="65"/>
      <c r="PIO16" s="220"/>
      <c r="PIP16" s="65"/>
      <c r="PIQ16" s="65"/>
      <c r="PIZ16" s="65"/>
      <c r="PJE16" s="220"/>
      <c r="PJF16" s="65"/>
      <c r="PJG16" s="65"/>
      <c r="PJP16" s="65"/>
      <c r="PJU16" s="220"/>
      <c r="PJV16" s="65"/>
      <c r="PJW16" s="65"/>
      <c r="PKF16" s="65"/>
      <c r="PKK16" s="220"/>
      <c r="PKL16" s="65"/>
      <c r="PKM16" s="65"/>
      <c r="PKV16" s="65"/>
      <c r="PLA16" s="220"/>
      <c r="PLB16" s="65"/>
      <c r="PLC16" s="65"/>
      <c r="PLL16" s="65"/>
      <c r="PLQ16" s="220"/>
      <c r="PLR16" s="65"/>
      <c r="PLS16" s="65"/>
      <c r="PMB16" s="65"/>
      <c r="PMG16" s="220"/>
      <c r="PMH16" s="65"/>
      <c r="PMI16" s="65"/>
      <c r="PMR16" s="65"/>
      <c r="PMW16" s="220"/>
      <c r="PMX16" s="65"/>
      <c r="PMY16" s="65"/>
      <c r="PNH16" s="65"/>
      <c r="PNM16" s="220"/>
      <c r="PNN16" s="65"/>
      <c r="PNO16" s="65"/>
      <c r="PNX16" s="65"/>
      <c r="POC16" s="220"/>
      <c r="POD16" s="65"/>
      <c r="POE16" s="65"/>
      <c r="PON16" s="65"/>
      <c r="POS16" s="220"/>
      <c r="POT16" s="65"/>
      <c r="POU16" s="65"/>
      <c r="PPD16" s="65"/>
      <c r="PPI16" s="220"/>
      <c r="PPJ16" s="65"/>
      <c r="PPK16" s="65"/>
      <c r="PPT16" s="65"/>
      <c r="PPY16" s="220"/>
      <c r="PPZ16" s="65"/>
      <c r="PQA16" s="65"/>
      <c r="PQJ16" s="65"/>
      <c r="PQO16" s="220"/>
      <c r="PQP16" s="65"/>
      <c r="PQQ16" s="65"/>
      <c r="PQZ16" s="65"/>
      <c r="PRE16" s="220"/>
      <c r="PRF16" s="65"/>
      <c r="PRG16" s="65"/>
      <c r="PRP16" s="65"/>
      <c r="PRU16" s="220"/>
      <c r="PRV16" s="65"/>
      <c r="PRW16" s="65"/>
      <c r="PSF16" s="65"/>
      <c r="PSK16" s="220"/>
      <c r="PSL16" s="65"/>
      <c r="PSM16" s="65"/>
      <c r="PSV16" s="65"/>
      <c r="PTA16" s="220"/>
      <c r="PTB16" s="65"/>
      <c r="PTC16" s="65"/>
      <c r="PTL16" s="65"/>
      <c r="PTQ16" s="220"/>
      <c r="PTR16" s="65"/>
      <c r="PTS16" s="65"/>
      <c r="PUB16" s="65"/>
      <c r="PUG16" s="220"/>
      <c r="PUH16" s="65"/>
      <c r="PUI16" s="65"/>
      <c r="PUR16" s="65"/>
      <c r="PUW16" s="220"/>
      <c r="PUX16" s="65"/>
      <c r="PUY16" s="65"/>
      <c r="PVH16" s="65"/>
      <c r="PVM16" s="220"/>
      <c r="PVN16" s="65"/>
      <c r="PVO16" s="65"/>
      <c r="PVX16" s="65"/>
      <c r="PWC16" s="220"/>
      <c r="PWD16" s="65"/>
      <c r="PWE16" s="65"/>
      <c r="PWN16" s="65"/>
      <c r="PWS16" s="220"/>
      <c r="PWT16" s="65"/>
      <c r="PWU16" s="65"/>
      <c r="PXD16" s="65"/>
      <c r="PXI16" s="220"/>
      <c r="PXJ16" s="65"/>
      <c r="PXK16" s="65"/>
      <c r="PXT16" s="65"/>
      <c r="PXY16" s="220"/>
      <c r="PXZ16" s="65"/>
      <c r="PYA16" s="65"/>
      <c r="PYJ16" s="65"/>
      <c r="PYO16" s="220"/>
      <c r="PYP16" s="65"/>
      <c r="PYQ16" s="65"/>
      <c r="PYZ16" s="65"/>
      <c r="PZE16" s="220"/>
      <c r="PZF16" s="65"/>
      <c r="PZG16" s="65"/>
      <c r="PZP16" s="65"/>
      <c r="PZU16" s="220"/>
      <c r="PZV16" s="65"/>
      <c r="PZW16" s="65"/>
      <c r="QAF16" s="65"/>
      <c r="QAK16" s="220"/>
      <c r="QAL16" s="65"/>
      <c r="QAM16" s="65"/>
      <c r="QAV16" s="65"/>
      <c r="QBA16" s="220"/>
      <c r="QBB16" s="65"/>
      <c r="QBC16" s="65"/>
      <c r="QBL16" s="65"/>
      <c r="QBQ16" s="220"/>
      <c r="QBR16" s="65"/>
      <c r="QBS16" s="65"/>
      <c r="QCB16" s="65"/>
      <c r="QCG16" s="220"/>
      <c r="QCH16" s="65"/>
      <c r="QCI16" s="65"/>
      <c r="QCR16" s="65"/>
      <c r="QCW16" s="220"/>
      <c r="QCX16" s="65"/>
      <c r="QCY16" s="65"/>
      <c r="QDH16" s="65"/>
      <c r="QDM16" s="220"/>
      <c r="QDN16" s="65"/>
      <c r="QDO16" s="65"/>
      <c r="QDX16" s="65"/>
      <c r="QEC16" s="220"/>
      <c r="QED16" s="65"/>
      <c r="QEE16" s="65"/>
      <c r="QEN16" s="65"/>
      <c r="QES16" s="220"/>
      <c r="QET16" s="65"/>
      <c r="QEU16" s="65"/>
      <c r="QFD16" s="65"/>
      <c r="QFI16" s="220"/>
      <c r="QFJ16" s="65"/>
      <c r="QFK16" s="65"/>
      <c r="QFT16" s="65"/>
      <c r="QFY16" s="220"/>
      <c r="QFZ16" s="65"/>
      <c r="QGA16" s="65"/>
      <c r="QGJ16" s="65"/>
      <c r="QGO16" s="220"/>
      <c r="QGP16" s="65"/>
      <c r="QGQ16" s="65"/>
      <c r="QGZ16" s="65"/>
      <c r="QHE16" s="220"/>
      <c r="QHF16" s="65"/>
      <c r="QHG16" s="65"/>
      <c r="QHP16" s="65"/>
      <c r="QHU16" s="220"/>
      <c r="QHV16" s="65"/>
      <c r="QHW16" s="65"/>
      <c r="QIF16" s="65"/>
      <c r="QIK16" s="220"/>
      <c r="QIL16" s="65"/>
      <c r="QIM16" s="65"/>
      <c r="QIV16" s="65"/>
      <c r="QJA16" s="220"/>
      <c r="QJB16" s="65"/>
      <c r="QJC16" s="65"/>
      <c r="QJL16" s="65"/>
      <c r="QJQ16" s="220"/>
      <c r="QJR16" s="65"/>
      <c r="QJS16" s="65"/>
      <c r="QKB16" s="65"/>
      <c r="QKG16" s="220"/>
      <c r="QKH16" s="65"/>
      <c r="QKI16" s="65"/>
      <c r="QKR16" s="65"/>
      <c r="QKW16" s="220"/>
      <c r="QKX16" s="65"/>
      <c r="QKY16" s="65"/>
      <c r="QLH16" s="65"/>
      <c r="QLM16" s="220"/>
      <c r="QLN16" s="65"/>
      <c r="QLO16" s="65"/>
      <c r="QLX16" s="65"/>
      <c r="QMC16" s="220"/>
      <c r="QMD16" s="65"/>
      <c r="QME16" s="65"/>
      <c r="QMN16" s="65"/>
      <c r="QMS16" s="220"/>
      <c r="QMT16" s="65"/>
      <c r="QMU16" s="65"/>
      <c r="QND16" s="65"/>
      <c r="QNI16" s="220"/>
      <c r="QNJ16" s="65"/>
      <c r="QNK16" s="65"/>
      <c r="QNT16" s="65"/>
      <c r="QNY16" s="220"/>
      <c r="QNZ16" s="65"/>
      <c r="QOA16" s="65"/>
      <c r="QOJ16" s="65"/>
      <c r="QOO16" s="220"/>
      <c r="QOP16" s="65"/>
      <c r="QOQ16" s="65"/>
      <c r="QOZ16" s="65"/>
      <c r="QPE16" s="220"/>
      <c r="QPF16" s="65"/>
      <c r="QPG16" s="65"/>
      <c r="QPP16" s="65"/>
      <c r="QPU16" s="220"/>
      <c r="QPV16" s="65"/>
      <c r="QPW16" s="65"/>
      <c r="QQF16" s="65"/>
      <c r="QQK16" s="220"/>
      <c r="QQL16" s="65"/>
      <c r="QQM16" s="65"/>
      <c r="QQV16" s="65"/>
      <c r="QRA16" s="220"/>
      <c r="QRB16" s="65"/>
      <c r="QRC16" s="65"/>
      <c r="QRL16" s="65"/>
      <c r="QRQ16" s="220"/>
      <c r="QRR16" s="65"/>
      <c r="QRS16" s="65"/>
      <c r="QSB16" s="65"/>
      <c r="QSG16" s="220"/>
      <c r="QSH16" s="65"/>
      <c r="QSI16" s="65"/>
      <c r="QSR16" s="65"/>
      <c r="QSW16" s="220"/>
      <c r="QSX16" s="65"/>
      <c r="QSY16" s="65"/>
      <c r="QTH16" s="65"/>
      <c r="QTM16" s="220"/>
      <c r="QTN16" s="65"/>
      <c r="QTO16" s="65"/>
      <c r="QTX16" s="65"/>
      <c r="QUC16" s="220"/>
      <c r="QUD16" s="65"/>
      <c r="QUE16" s="65"/>
      <c r="QUN16" s="65"/>
      <c r="QUS16" s="220"/>
      <c r="QUT16" s="65"/>
      <c r="QUU16" s="65"/>
      <c r="QVD16" s="65"/>
      <c r="QVI16" s="220"/>
      <c r="QVJ16" s="65"/>
      <c r="QVK16" s="65"/>
      <c r="QVT16" s="65"/>
      <c r="QVY16" s="220"/>
      <c r="QVZ16" s="65"/>
      <c r="QWA16" s="65"/>
      <c r="QWJ16" s="65"/>
      <c r="QWO16" s="220"/>
      <c r="QWP16" s="65"/>
      <c r="QWQ16" s="65"/>
      <c r="QWZ16" s="65"/>
      <c r="QXE16" s="220"/>
      <c r="QXF16" s="65"/>
      <c r="QXG16" s="65"/>
      <c r="QXP16" s="65"/>
      <c r="QXU16" s="220"/>
      <c r="QXV16" s="65"/>
      <c r="QXW16" s="65"/>
      <c r="QYF16" s="65"/>
      <c r="QYK16" s="220"/>
      <c r="QYL16" s="65"/>
      <c r="QYM16" s="65"/>
      <c r="QYV16" s="65"/>
      <c r="QZA16" s="220"/>
      <c r="QZB16" s="65"/>
      <c r="QZC16" s="65"/>
      <c r="QZL16" s="65"/>
      <c r="QZQ16" s="220"/>
      <c r="QZR16" s="65"/>
      <c r="QZS16" s="65"/>
      <c r="RAB16" s="65"/>
      <c r="RAG16" s="220"/>
      <c r="RAH16" s="65"/>
      <c r="RAI16" s="65"/>
      <c r="RAR16" s="65"/>
      <c r="RAW16" s="220"/>
      <c r="RAX16" s="65"/>
      <c r="RAY16" s="65"/>
      <c r="RBH16" s="65"/>
      <c r="RBM16" s="220"/>
      <c r="RBN16" s="65"/>
      <c r="RBO16" s="65"/>
      <c r="RBX16" s="65"/>
      <c r="RCC16" s="220"/>
      <c r="RCD16" s="65"/>
      <c r="RCE16" s="65"/>
      <c r="RCN16" s="65"/>
      <c r="RCS16" s="220"/>
      <c r="RCT16" s="65"/>
      <c r="RCU16" s="65"/>
      <c r="RDD16" s="65"/>
      <c r="RDI16" s="220"/>
      <c r="RDJ16" s="65"/>
      <c r="RDK16" s="65"/>
      <c r="RDT16" s="65"/>
      <c r="RDY16" s="220"/>
      <c r="RDZ16" s="65"/>
      <c r="REA16" s="65"/>
      <c r="REJ16" s="65"/>
      <c r="REO16" s="220"/>
      <c r="REP16" s="65"/>
      <c r="REQ16" s="65"/>
      <c r="REZ16" s="65"/>
      <c r="RFE16" s="220"/>
      <c r="RFF16" s="65"/>
      <c r="RFG16" s="65"/>
      <c r="RFP16" s="65"/>
      <c r="RFU16" s="220"/>
      <c r="RFV16" s="65"/>
      <c r="RFW16" s="65"/>
      <c r="RGF16" s="65"/>
      <c r="RGK16" s="220"/>
      <c r="RGL16" s="65"/>
      <c r="RGM16" s="65"/>
      <c r="RGV16" s="65"/>
      <c r="RHA16" s="220"/>
      <c r="RHB16" s="65"/>
      <c r="RHC16" s="65"/>
      <c r="RHL16" s="65"/>
      <c r="RHQ16" s="220"/>
      <c r="RHR16" s="65"/>
      <c r="RHS16" s="65"/>
      <c r="RIB16" s="65"/>
      <c r="RIG16" s="220"/>
      <c r="RIH16" s="65"/>
      <c r="RII16" s="65"/>
      <c r="RIR16" s="65"/>
      <c r="RIW16" s="220"/>
      <c r="RIX16" s="65"/>
      <c r="RIY16" s="65"/>
      <c r="RJH16" s="65"/>
      <c r="RJM16" s="220"/>
      <c r="RJN16" s="65"/>
      <c r="RJO16" s="65"/>
      <c r="RJX16" s="65"/>
      <c r="RKC16" s="220"/>
      <c r="RKD16" s="65"/>
      <c r="RKE16" s="65"/>
      <c r="RKN16" s="65"/>
      <c r="RKS16" s="220"/>
      <c r="RKT16" s="65"/>
      <c r="RKU16" s="65"/>
      <c r="RLD16" s="65"/>
      <c r="RLI16" s="220"/>
      <c r="RLJ16" s="65"/>
      <c r="RLK16" s="65"/>
      <c r="RLT16" s="65"/>
      <c r="RLY16" s="220"/>
      <c r="RLZ16" s="65"/>
      <c r="RMA16" s="65"/>
      <c r="RMJ16" s="65"/>
      <c r="RMO16" s="220"/>
      <c r="RMP16" s="65"/>
      <c r="RMQ16" s="65"/>
      <c r="RMZ16" s="65"/>
      <c r="RNE16" s="220"/>
      <c r="RNF16" s="65"/>
      <c r="RNG16" s="65"/>
      <c r="RNP16" s="65"/>
      <c r="RNU16" s="220"/>
      <c r="RNV16" s="65"/>
      <c r="RNW16" s="65"/>
      <c r="ROF16" s="65"/>
      <c r="ROK16" s="220"/>
      <c r="ROL16" s="65"/>
      <c r="ROM16" s="65"/>
      <c r="ROV16" s="65"/>
      <c r="RPA16" s="220"/>
      <c r="RPB16" s="65"/>
      <c r="RPC16" s="65"/>
      <c r="RPL16" s="65"/>
      <c r="RPQ16" s="220"/>
      <c r="RPR16" s="65"/>
      <c r="RPS16" s="65"/>
      <c r="RQB16" s="65"/>
      <c r="RQG16" s="220"/>
      <c r="RQH16" s="65"/>
      <c r="RQI16" s="65"/>
      <c r="RQR16" s="65"/>
      <c r="RQW16" s="220"/>
      <c r="RQX16" s="65"/>
      <c r="RQY16" s="65"/>
      <c r="RRH16" s="65"/>
      <c r="RRM16" s="220"/>
      <c r="RRN16" s="65"/>
      <c r="RRO16" s="65"/>
      <c r="RRX16" s="65"/>
      <c r="RSC16" s="220"/>
      <c r="RSD16" s="65"/>
      <c r="RSE16" s="65"/>
      <c r="RSN16" s="65"/>
      <c r="RSS16" s="220"/>
      <c r="RST16" s="65"/>
      <c r="RSU16" s="65"/>
      <c r="RTD16" s="65"/>
      <c r="RTI16" s="220"/>
      <c r="RTJ16" s="65"/>
      <c r="RTK16" s="65"/>
      <c r="RTT16" s="65"/>
      <c r="RTY16" s="220"/>
      <c r="RTZ16" s="65"/>
      <c r="RUA16" s="65"/>
      <c r="RUJ16" s="65"/>
      <c r="RUO16" s="220"/>
      <c r="RUP16" s="65"/>
      <c r="RUQ16" s="65"/>
      <c r="RUZ16" s="65"/>
      <c r="RVE16" s="220"/>
      <c r="RVF16" s="65"/>
      <c r="RVG16" s="65"/>
      <c r="RVP16" s="65"/>
      <c r="RVU16" s="220"/>
      <c r="RVV16" s="65"/>
      <c r="RVW16" s="65"/>
      <c r="RWF16" s="65"/>
      <c r="RWK16" s="220"/>
      <c r="RWL16" s="65"/>
      <c r="RWM16" s="65"/>
      <c r="RWV16" s="65"/>
      <c r="RXA16" s="220"/>
      <c r="RXB16" s="65"/>
      <c r="RXC16" s="65"/>
      <c r="RXL16" s="65"/>
      <c r="RXQ16" s="220"/>
      <c r="RXR16" s="65"/>
      <c r="RXS16" s="65"/>
      <c r="RYB16" s="65"/>
      <c r="RYG16" s="220"/>
      <c r="RYH16" s="65"/>
      <c r="RYI16" s="65"/>
      <c r="RYR16" s="65"/>
      <c r="RYW16" s="220"/>
      <c r="RYX16" s="65"/>
      <c r="RYY16" s="65"/>
      <c r="RZH16" s="65"/>
      <c r="RZM16" s="220"/>
      <c r="RZN16" s="65"/>
      <c r="RZO16" s="65"/>
      <c r="RZX16" s="65"/>
      <c r="SAC16" s="220"/>
      <c r="SAD16" s="65"/>
      <c r="SAE16" s="65"/>
      <c r="SAN16" s="65"/>
      <c r="SAS16" s="220"/>
      <c r="SAT16" s="65"/>
      <c r="SAU16" s="65"/>
      <c r="SBD16" s="65"/>
      <c r="SBI16" s="220"/>
      <c r="SBJ16" s="65"/>
      <c r="SBK16" s="65"/>
      <c r="SBT16" s="65"/>
      <c r="SBY16" s="220"/>
      <c r="SBZ16" s="65"/>
      <c r="SCA16" s="65"/>
      <c r="SCJ16" s="65"/>
      <c r="SCO16" s="220"/>
      <c r="SCP16" s="65"/>
      <c r="SCQ16" s="65"/>
      <c r="SCZ16" s="65"/>
      <c r="SDE16" s="220"/>
      <c r="SDF16" s="65"/>
      <c r="SDG16" s="65"/>
      <c r="SDP16" s="65"/>
      <c r="SDU16" s="220"/>
      <c r="SDV16" s="65"/>
      <c r="SDW16" s="65"/>
      <c r="SEF16" s="65"/>
      <c r="SEK16" s="220"/>
      <c r="SEL16" s="65"/>
      <c r="SEM16" s="65"/>
      <c r="SEV16" s="65"/>
      <c r="SFA16" s="220"/>
      <c r="SFB16" s="65"/>
      <c r="SFC16" s="65"/>
      <c r="SFL16" s="65"/>
      <c r="SFQ16" s="220"/>
      <c r="SFR16" s="65"/>
      <c r="SFS16" s="65"/>
      <c r="SGB16" s="65"/>
      <c r="SGG16" s="220"/>
      <c r="SGH16" s="65"/>
      <c r="SGI16" s="65"/>
      <c r="SGR16" s="65"/>
      <c r="SGW16" s="220"/>
      <c r="SGX16" s="65"/>
      <c r="SGY16" s="65"/>
      <c r="SHH16" s="65"/>
      <c r="SHM16" s="220"/>
      <c r="SHN16" s="65"/>
      <c r="SHO16" s="65"/>
      <c r="SHX16" s="65"/>
      <c r="SIC16" s="220"/>
      <c r="SID16" s="65"/>
      <c r="SIE16" s="65"/>
      <c r="SIN16" s="65"/>
      <c r="SIS16" s="220"/>
      <c r="SIT16" s="65"/>
      <c r="SIU16" s="65"/>
      <c r="SJD16" s="65"/>
      <c r="SJI16" s="220"/>
      <c r="SJJ16" s="65"/>
      <c r="SJK16" s="65"/>
      <c r="SJT16" s="65"/>
      <c r="SJY16" s="220"/>
      <c r="SJZ16" s="65"/>
      <c r="SKA16" s="65"/>
      <c r="SKJ16" s="65"/>
      <c r="SKO16" s="220"/>
      <c r="SKP16" s="65"/>
      <c r="SKQ16" s="65"/>
      <c r="SKZ16" s="65"/>
      <c r="SLE16" s="220"/>
      <c r="SLF16" s="65"/>
      <c r="SLG16" s="65"/>
      <c r="SLP16" s="65"/>
      <c r="SLU16" s="220"/>
      <c r="SLV16" s="65"/>
      <c r="SLW16" s="65"/>
      <c r="SMF16" s="65"/>
      <c r="SMK16" s="220"/>
      <c r="SML16" s="65"/>
      <c r="SMM16" s="65"/>
      <c r="SMV16" s="65"/>
      <c r="SNA16" s="220"/>
      <c r="SNB16" s="65"/>
      <c r="SNC16" s="65"/>
      <c r="SNL16" s="65"/>
      <c r="SNQ16" s="220"/>
      <c r="SNR16" s="65"/>
      <c r="SNS16" s="65"/>
      <c r="SOB16" s="65"/>
      <c r="SOG16" s="220"/>
      <c r="SOH16" s="65"/>
      <c r="SOI16" s="65"/>
      <c r="SOR16" s="65"/>
      <c r="SOW16" s="220"/>
      <c r="SOX16" s="65"/>
      <c r="SOY16" s="65"/>
      <c r="SPH16" s="65"/>
      <c r="SPM16" s="220"/>
      <c r="SPN16" s="65"/>
      <c r="SPO16" s="65"/>
      <c r="SPX16" s="65"/>
      <c r="SQC16" s="220"/>
      <c r="SQD16" s="65"/>
      <c r="SQE16" s="65"/>
      <c r="SQN16" s="65"/>
      <c r="SQS16" s="220"/>
      <c r="SQT16" s="65"/>
      <c r="SQU16" s="65"/>
      <c r="SRD16" s="65"/>
      <c r="SRI16" s="220"/>
      <c r="SRJ16" s="65"/>
      <c r="SRK16" s="65"/>
      <c r="SRT16" s="65"/>
      <c r="SRY16" s="220"/>
      <c r="SRZ16" s="65"/>
      <c r="SSA16" s="65"/>
      <c r="SSJ16" s="65"/>
      <c r="SSO16" s="220"/>
      <c r="SSP16" s="65"/>
      <c r="SSQ16" s="65"/>
      <c r="SSZ16" s="65"/>
      <c r="STE16" s="220"/>
      <c r="STF16" s="65"/>
      <c r="STG16" s="65"/>
      <c r="STP16" s="65"/>
      <c r="STU16" s="220"/>
      <c r="STV16" s="65"/>
      <c r="STW16" s="65"/>
      <c r="SUF16" s="65"/>
      <c r="SUK16" s="220"/>
      <c r="SUL16" s="65"/>
      <c r="SUM16" s="65"/>
      <c r="SUV16" s="65"/>
      <c r="SVA16" s="220"/>
      <c r="SVB16" s="65"/>
      <c r="SVC16" s="65"/>
      <c r="SVL16" s="65"/>
      <c r="SVQ16" s="220"/>
      <c r="SVR16" s="65"/>
      <c r="SVS16" s="65"/>
      <c r="SWB16" s="65"/>
      <c r="SWG16" s="220"/>
      <c r="SWH16" s="65"/>
      <c r="SWI16" s="65"/>
      <c r="SWR16" s="65"/>
      <c r="SWW16" s="220"/>
      <c r="SWX16" s="65"/>
      <c r="SWY16" s="65"/>
      <c r="SXH16" s="65"/>
      <c r="SXM16" s="220"/>
      <c r="SXN16" s="65"/>
      <c r="SXO16" s="65"/>
      <c r="SXX16" s="65"/>
      <c r="SYC16" s="220"/>
      <c r="SYD16" s="65"/>
      <c r="SYE16" s="65"/>
      <c r="SYN16" s="65"/>
      <c r="SYS16" s="220"/>
      <c r="SYT16" s="65"/>
      <c r="SYU16" s="65"/>
      <c r="SZD16" s="65"/>
      <c r="SZI16" s="220"/>
      <c r="SZJ16" s="65"/>
      <c r="SZK16" s="65"/>
      <c r="SZT16" s="65"/>
      <c r="SZY16" s="220"/>
      <c r="SZZ16" s="65"/>
      <c r="TAA16" s="65"/>
      <c r="TAJ16" s="65"/>
      <c r="TAO16" s="220"/>
      <c r="TAP16" s="65"/>
      <c r="TAQ16" s="65"/>
      <c r="TAZ16" s="65"/>
      <c r="TBE16" s="220"/>
      <c r="TBF16" s="65"/>
      <c r="TBG16" s="65"/>
      <c r="TBP16" s="65"/>
      <c r="TBU16" s="220"/>
      <c r="TBV16" s="65"/>
      <c r="TBW16" s="65"/>
      <c r="TCF16" s="65"/>
      <c r="TCK16" s="220"/>
      <c r="TCL16" s="65"/>
      <c r="TCM16" s="65"/>
      <c r="TCV16" s="65"/>
      <c r="TDA16" s="220"/>
      <c r="TDB16" s="65"/>
      <c r="TDC16" s="65"/>
      <c r="TDL16" s="65"/>
      <c r="TDQ16" s="220"/>
      <c r="TDR16" s="65"/>
      <c r="TDS16" s="65"/>
      <c r="TEB16" s="65"/>
      <c r="TEG16" s="220"/>
      <c r="TEH16" s="65"/>
      <c r="TEI16" s="65"/>
      <c r="TER16" s="65"/>
      <c r="TEW16" s="220"/>
      <c r="TEX16" s="65"/>
      <c r="TEY16" s="65"/>
      <c r="TFH16" s="65"/>
      <c r="TFM16" s="220"/>
      <c r="TFN16" s="65"/>
      <c r="TFO16" s="65"/>
      <c r="TFX16" s="65"/>
      <c r="TGC16" s="220"/>
      <c r="TGD16" s="65"/>
      <c r="TGE16" s="65"/>
      <c r="TGN16" s="65"/>
      <c r="TGS16" s="220"/>
      <c r="TGT16" s="65"/>
      <c r="TGU16" s="65"/>
      <c r="THD16" s="65"/>
      <c r="THI16" s="220"/>
      <c r="THJ16" s="65"/>
      <c r="THK16" s="65"/>
      <c r="THT16" s="65"/>
      <c r="THY16" s="220"/>
      <c r="THZ16" s="65"/>
      <c r="TIA16" s="65"/>
      <c r="TIJ16" s="65"/>
      <c r="TIO16" s="220"/>
      <c r="TIP16" s="65"/>
      <c r="TIQ16" s="65"/>
      <c r="TIZ16" s="65"/>
      <c r="TJE16" s="220"/>
      <c r="TJF16" s="65"/>
      <c r="TJG16" s="65"/>
      <c r="TJP16" s="65"/>
      <c r="TJU16" s="220"/>
      <c r="TJV16" s="65"/>
      <c r="TJW16" s="65"/>
      <c r="TKF16" s="65"/>
      <c r="TKK16" s="220"/>
      <c r="TKL16" s="65"/>
      <c r="TKM16" s="65"/>
      <c r="TKV16" s="65"/>
      <c r="TLA16" s="220"/>
      <c r="TLB16" s="65"/>
      <c r="TLC16" s="65"/>
      <c r="TLL16" s="65"/>
      <c r="TLQ16" s="220"/>
      <c r="TLR16" s="65"/>
      <c r="TLS16" s="65"/>
      <c r="TMB16" s="65"/>
      <c r="TMG16" s="220"/>
      <c r="TMH16" s="65"/>
      <c r="TMI16" s="65"/>
      <c r="TMR16" s="65"/>
      <c r="TMW16" s="220"/>
      <c r="TMX16" s="65"/>
      <c r="TMY16" s="65"/>
      <c r="TNH16" s="65"/>
      <c r="TNM16" s="220"/>
      <c r="TNN16" s="65"/>
      <c r="TNO16" s="65"/>
      <c r="TNX16" s="65"/>
      <c r="TOC16" s="220"/>
      <c r="TOD16" s="65"/>
      <c r="TOE16" s="65"/>
      <c r="TON16" s="65"/>
      <c r="TOS16" s="220"/>
      <c r="TOT16" s="65"/>
      <c r="TOU16" s="65"/>
      <c r="TPD16" s="65"/>
      <c r="TPI16" s="220"/>
      <c r="TPJ16" s="65"/>
      <c r="TPK16" s="65"/>
      <c r="TPT16" s="65"/>
      <c r="TPY16" s="220"/>
      <c r="TPZ16" s="65"/>
      <c r="TQA16" s="65"/>
      <c r="TQJ16" s="65"/>
      <c r="TQO16" s="220"/>
      <c r="TQP16" s="65"/>
      <c r="TQQ16" s="65"/>
      <c r="TQZ16" s="65"/>
      <c r="TRE16" s="220"/>
      <c r="TRF16" s="65"/>
      <c r="TRG16" s="65"/>
      <c r="TRP16" s="65"/>
      <c r="TRU16" s="220"/>
      <c r="TRV16" s="65"/>
      <c r="TRW16" s="65"/>
      <c r="TSF16" s="65"/>
      <c r="TSK16" s="220"/>
      <c r="TSL16" s="65"/>
      <c r="TSM16" s="65"/>
      <c r="TSV16" s="65"/>
      <c r="TTA16" s="220"/>
      <c r="TTB16" s="65"/>
      <c r="TTC16" s="65"/>
      <c r="TTL16" s="65"/>
      <c r="TTQ16" s="220"/>
      <c r="TTR16" s="65"/>
      <c r="TTS16" s="65"/>
      <c r="TUB16" s="65"/>
      <c r="TUG16" s="220"/>
      <c r="TUH16" s="65"/>
      <c r="TUI16" s="65"/>
      <c r="TUR16" s="65"/>
      <c r="TUW16" s="220"/>
      <c r="TUX16" s="65"/>
      <c r="TUY16" s="65"/>
      <c r="TVH16" s="65"/>
      <c r="TVM16" s="220"/>
      <c r="TVN16" s="65"/>
      <c r="TVO16" s="65"/>
      <c r="TVX16" s="65"/>
      <c r="TWC16" s="220"/>
      <c r="TWD16" s="65"/>
      <c r="TWE16" s="65"/>
      <c r="TWN16" s="65"/>
      <c r="TWS16" s="220"/>
      <c r="TWT16" s="65"/>
      <c r="TWU16" s="65"/>
      <c r="TXD16" s="65"/>
      <c r="TXI16" s="220"/>
      <c r="TXJ16" s="65"/>
      <c r="TXK16" s="65"/>
      <c r="TXT16" s="65"/>
      <c r="TXY16" s="220"/>
      <c r="TXZ16" s="65"/>
      <c r="TYA16" s="65"/>
      <c r="TYJ16" s="65"/>
      <c r="TYO16" s="220"/>
      <c r="TYP16" s="65"/>
      <c r="TYQ16" s="65"/>
      <c r="TYZ16" s="65"/>
      <c r="TZE16" s="220"/>
      <c r="TZF16" s="65"/>
      <c r="TZG16" s="65"/>
      <c r="TZP16" s="65"/>
      <c r="TZU16" s="220"/>
      <c r="TZV16" s="65"/>
      <c r="TZW16" s="65"/>
      <c r="UAF16" s="65"/>
      <c r="UAK16" s="220"/>
      <c r="UAL16" s="65"/>
      <c r="UAM16" s="65"/>
      <c r="UAV16" s="65"/>
      <c r="UBA16" s="220"/>
      <c r="UBB16" s="65"/>
      <c r="UBC16" s="65"/>
      <c r="UBL16" s="65"/>
      <c r="UBQ16" s="220"/>
      <c r="UBR16" s="65"/>
      <c r="UBS16" s="65"/>
      <c r="UCB16" s="65"/>
      <c r="UCG16" s="220"/>
      <c r="UCH16" s="65"/>
      <c r="UCI16" s="65"/>
      <c r="UCR16" s="65"/>
      <c r="UCW16" s="220"/>
      <c r="UCX16" s="65"/>
      <c r="UCY16" s="65"/>
      <c r="UDH16" s="65"/>
      <c r="UDM16" s="220"/>
      <c r="UDN16" s="65"/>
      <c r="UDO16" s="65"/>
      <c r="UDX16" s="65"/>
      <c r="UEC16" s="220"/>
      <c r="UED16" s="65"/>
      <c r="UEE16" s="65"/>
      <c r="UEN16" s="65"/>
      <c r="UES16" s="220"/>
      <c r="UET16" s="65"/>
      <c r="UEU16" s="65"/>
      <c r="UFD16" s="65"/>
      <c r="UFI16" s="220"/>
      <c r="UFJ16" s="65"/>
      <c r="UFK16" s="65"/>
      <c r="UFT16" s="65"/>
      <c r="UFY16" s="220"/>
      <c r="UFZ16" s="65"/>
      <c r="UGA16" s="65"/>
      <c r="UGJ16" s="65"/>
      <c r="UGO16" s="220"/>
      <c r="UGP16" s="65"/>
      <c r="UGQ16" s="65"/>
      <c r="UGZ16" s="65"/>
      <c r="UHE16" s="220"/>
      <c r="UHF16" s="65"/>
      <c r="UHG16" s="65"/>
      <c r="UHP16" s="65"/>
      <c r="UHU16" s="220"/>
      <c r="UHV16" s="65"/>
      <c r="UHW16" s="65"/>
      <c r="UIF16" s="65"/>
      <c r="UIK16" s="220"/>
      <c r="UIL16" s="65"/>
      <c r="UIM16" s="65"/>
      <c r="UIV16" s="65"/>
      <c r="UJA16" s="220"/>
      <c r="UJB16" s="65"/>
      <c r="UJC16" s="65"/>
      <c r="UJL16" s="65"/>
      <c r="UJQ16" s="220"/>
      <c r="UJR16" s="65"/>
      <c r="UJS16" s="65"/>
      <c r="UKB16" s="65"/>
      <c r="UKG16" s="220"/>
      <c r="UKH16" s="65"/>
      <c r="UKI16" s="65"/>
      <c r="UKR16" s="65"/>
      <c r="UKW16" s="220"/>
      <c r="UKX16" s="65"/>
      <c r="UKY16" s="65"/>
      <c r="ULH16" s="65"/>
      <c r="ULM16" s="220"/>
      <c r="ULN16" s="65"/>
      <c r="ULO16" s="65"/>
      <c r="ULX16" s="65"/>
      <c r="UMC16" s="220"/>
      <c r="UMD16" s="65"/>
      <c r="UME16" s="65"/>
      <c r="UMN16" s="65"/>
      <c r="UMS16" s="220"/>
      <c r="UMT16" s="65"/>
      <c r="UMU16" s="65"/>
      <c r="UND16" s="65"/>
      <c r="UNI16" s="220"/>
      <c r="UNJ16" s="65"/>
      <c r="UNK16" s="65"/>
      <c r="UNT16" s="65"/>
      <c r="UNY16" s="220"/>
      <c r="UNZ16" s="65"/>
      <c r="UOA16" s="65"/>
      <c r="UOJ16" s="65"/>
      <c r="UOO16" s="220"/>
      <c r="UOP16" s="65"/>
      <c r="UOQ16" s="65"/>
      <c r="UOZ16" s="65"/>
      <c r="UPE16" s="220"/>
      <c r="UPF16" s="65"/>
      <c r="UPG16" s="65"/>
      <c r="UPP16" s="65"/>
      <c r="UPU16" s="220"/>
      <c r="UPV16" s="65"/>
      <c r="UPW16" s="65"/>
      <c r="UQF16" s="65"/>
      <c r="UQK16" s="220"/>
      <c r="UQL16" s="65"/>
      <c r="UQM16" s="65"/>
      <c r="UQV16" s="65"/>
      <c r="URA16" s="220"/>
      <c r="URB16" s="65"/>
      <c r="URC16" s="65"/>
      <c r="URL16" s="65"/>
      <c r="URQ16" s="220"/>
      <c r="URR16" s="65"/>
      <c r="URS16" s="65"/>
      <c r="USB16" s="65"/>
      <c r="USG16" s="220"/>
      <c r="USH16" s="65"/>
      <c r="USI16" s="65"/>
      <c r="USR16" s="65"/>
      <c r="USW16" s="220"/>
      <c r="USX16" s="65"/>
      <c r="USY16" s="65"/>
      <c r="UTH16" s="65"/>
      <c r="UTM16" s="220"/>
      <c r="UTN16" s="65"/>
      <c r="UTO16" s="65"/>
      <c r="UTX16" s="65"/>
      <c r="UUC16" s="220"/>
      <c r="UUD16" s="65"/>
      <c r="UUE16" s="65"/>
      <c r="UUN16" s="65"/>
      <c r="UUS16" s="220"/>
      <c r="UUT16" s="65"/>
      <c r="UUU16" s="65"/>
      <c r="UVD16" s="65"/>
      <c r="UVI16" s="220"/>
      <c r="UVJ16" s="65"/>
      <c r="UVK16" s="65"/>
      <c r="UVT16" s="65"/>
      <c r="UVY16" s="220"/>
      <c r="UVZ16" s="65"/>
      <c r="UWA16" s="65"/>
      <c r="UWJ16" s="65"/>
      <c r="UWO16" s="220"/>
      <c r="UWP16" s="65"/>
      <c r="UWQ16" s="65"/>
      <c r="UWZ16" s="65"/>
      <c r="UXE16" s="220"/>
      <c r="UXF16" s="65"/>
      <c r="UXG16" s="65"/>
      <c r="UXP16" s="65"/>
      <c r="UXU16" s="220"/>
      <c r="UXV16" s="65"/>
      <c r="UXW16" s="65"/>
      <c r="UYF16" s="65"/>
      <c r="UYK16" s="220"/>
      <c r="UYL16" s="65"/>
      <c r="UYM16" s="65"/>
      <c r="UYV16" s="65"/>
      <c r="UZA16" s="220"/>
      <c r="UZB16" s="65"/>
      <c r="UZC16" s="65"/>
      <c r="UZL16" s="65"/>
      <c r="UZQ16" s="220"/>
      <c r="UZR16" s="65"/>
      <c r="UZS16" s="65"/>
      <c r="VAB16" s="65"/>
      <c r="VAG16" s="220"/>
      <c r="VAH16" s="65"/>
      <c r="VAI16" s="65"/>
      <c r="VAR16" s="65"/>
      <c r="VAW16" s="220"/>
      <c r="VAX16" s="65"/>
      <c r="VAY16" s="65"/>
      <c r="VBH16" s="65"/>
      <c r="VBM16" s="220"/>
      <c r="VBN16" s="65"/>
      <c r="VBO16" s="65"/>
      <c r="VBX16" s="65"/>
      <c r="VCC16" s="220"/>
      <c r="VCD16" s="65"/>
      <c r="VCE16" s="65"/>
      <c r="VCN16" s="65"/>
      <c r="VCS16" s="220"/>
      <c r="VCT16" s="65"/>
      <c r="VCU16" s="65"/>
      <c r="VDD16" s="65"/>
      <c r="VDI16" s="220"/>
      <c r="VDJ16" s="65"/>
      <c r="VDK16" s="65"/>
      <c r="VDT16" s="65"/>
      <c r="VDY16" s="220"/>
      <c r="VDZ16" s="65"/>
      <c r="VEA16" s="65"/>
      <c r="VEJ16" s="65"/>
      <c r="VEO16" s="220"/>
      <c r="VEP16" s="65"/>
      <c r="VEQ16" s="65"/>
      <c r="VEZ16" s="65"/>
      <c r="VFE16" s="220"/>
      <c r="VFF16" s="65"/>
      <c r="VFG16" s="65"/>
      <c r="VFP16" s="65"/>
      <c r="VFU16" s="220"/>
      <c r="VFV16" s="65"/>
      <c r="VFW16" s="65"/>
      <c r="VGF16" s="65"/>
      <c r="VGK16" s="220"/>
      <c r="VGL16" s="65"/>
      <c r="VGM16" s="65"/>
      <c r="VGV16" s="65"/>
      <c r="VHA16" s="220"/>
      <c r="VHB16" s="65"/>
      <c r="VHC16" s="65"/>
      <c r="VHL16" s="65"/>
      <c r="VHQ16" s="220"/>
      <c r="VHR16" s="65"/>
      <c r="VHS16" s="65"/>
      <c r="VIB16" s="65"/>
      <c r="VIG16" s="220"/>
      <c r="VIH16" s="65"/>
      <c r="VII16" s="65"/>
      <c r="VIR16" s="65"/>
      <c r="VIW16" s="220"/>
      <c r="VIX16" s="65"/>
      <c r="VIY16" s="65"/>
      <c r="VJH16" s="65"/>
      <c r="VJM16" s="220"/>
      <c r="VJN16" s="65"/>
      <c r="VJO16" s="65"/>
      <c r="VJX16" s="65"/>
      <c r="VKC16" s="220"/>
      <c r="VKD16" s="65"/>
      <c r="VKE16" s="65"/>
      <c r="VKN16" s="65"/>
      <c r="VKS16" s="220"/>
      <c r="VKT16" s="65"/>
      <c r="VKU16" s="65"/>
      <c r="VLD16" s="65"/>
      <c r="VLI16" s="220"/>
      <c r="VLJ16" s="65"/>
      <c r="VLK16" s="65"/>
      <c r="VLT16" s="65"/>
      <c r="VLY16" s="220"/>
      <c r="VLZ16" s="65"/>
      <c r="VMA16" s="65"/>
      <c r="VMJ16" s="65"/>
      <c r="VMO16" s="220"/>
      <c r="VMP16" s="65"/>
      <c r="VMQ16" s="65"/>
      <c r="VMZ16" s="65"/>
      <c r="VNE16" s="220"/>
      <c r="VNF16" s="65"/>
      <c r="VNG16" s="65"/>
      <c r="VNP16" s="65"/>
      <c r="VNU16" s="220"/>
      <c r="VNV16" s="65"/>
      <c r="VNW16" s="65"/>
      <c r="VOF16" s="65"/>
      <c r="VOK16" s="220"/>
      <c r="VOL16" s="65"/>
      <c r="VOM16" s="65"/>
      <c r="VOV16" s="65"/>
      <c r="VPA16" s="220"/>
      <c r="VPB16" s="65"/>
      <c r="VPC16" s="65"/>
      <c r="VPL16" s="65"/>
      <c r="VPQ16" s="220"/>
      <c r="VPR16" s="65"/>
      <c r="VPS16" s="65"/>
      <c r="VQB16" s="65"/>
      <c r="VQG16" s="220"/>
      <c r="VQH16" s="65"/>
      <c r="VQI16" s="65"/>
      <c r="VQR16" s="65"/>
      <c r="VQW16" s="220"/>
      <c r="VQX16" s="65"/>
      <c r="VQY16" s="65"/>
      <c r="VRH16" s="65"/>
      <c r="VRM16" s="220"/>
      <c r="VRN16" s="65"/>
      <c r="VRO16" s="65"/>
      <c r="VRX16" s="65"/>
      <c r="VSC16" s="220"/>
      <c r="VSD16" s="65"/>
      <c r="VSE16" s="65"/>
      <c r="VSN16" s="65"/>
      <c r="VSS16" s="220"/>
      <c r="VST16" s="65"/>
      <c r="VSU16" s="65"/>
      <c r="VTD16" s="65"/>
      <c r="VTI16" s="220"/>
      <c r="VTJ16" s="65"/>
      <c r="VTK16" s="65"/>
      <c r="VTT16" s="65"/>
      <c r="VTY16" s="220"/>
      <c r="VTZ16" s="65"/>
      <c r="VUA16" s="65"/>
      <c r="VUJ16" s="65"/>
      <c r="VUO16" s="220"/>
      <c r="VUP16" s="65"/>
      <c r="VUQ16" s="65"/>
      <c r="VUZ16" s="65"/>
      <c r="VVE16" s="220"/>
      <c r="VVF16" s="65"/>
      <c r="VVG16" s="65"/>
      <c r="VVP16" s="65"/>
      <c r="VVU16" s="220"/>
      <c r="VVV16" s="65"/>
      <c r="VVW16" s="65"/>
      <c r="VWF16" s="65"/>
      <c r="VWK16" s="220"/>
      <c r="VWL16" s="65"/>
      <c r="VWM16" s="65"/>
      <c r="VWV16" s="65"/>
      <c r="VXA16" s="220"/>
      <c r="VXB16" s="65"/>
      <c r="VXC16" s="65"/>
      <c r="VXL16" s="65"/>
      <c r="VXQ16" s="220"/>
      <c r="VXR16" s="65"/>
      <c r="VXS16" s="65"/>
      <c r="VYB16" s="65"/>
      <c r="VYG16" s="220"/>
      <c r="VYH16" s="65"/>
      <c r="VYI16" s="65"/>
      <c r="VYR16" s="65"/>
      <c r="VYW16" s="220"/>
      <c r="VYX16" s="65"/>
      <c r="VYY16" s="65"/>
      <c r="VZH16" s="65"/>
      <c r="VZM16" s="220"/>
      <c r="VZN16" s="65"/>
      <c r="VZO16" s="65"/>
      <c r="VZX16" s="65"/>
      <c r="WAC16" s="220"/>
      <c r="WAD16" s="65"/>
      <c r="WAE16" s="65"/>
      <c r="WAN16" s="65"/>
      <c r="WAS16" s="220"/>
      <c r="WAT16" s="65"/>
      <c r="WAU16" s="65"/>
      <c r="WBD16" s="65"/>
      <c r="WBI16" s="220"/>
      <c r="WBJ16" s="65"/>
      <c r="WBK16" s="65"/>
      <c r="WBT16" s="65"/>
      <c r="WBY16" s="220"/>
      <c r="WBZ16" s="65"/>
      <c r="WCA16" s="65"/>
      <c r="WCJ16" s="65"/>
      <c r="WCO16" s="220"/>
      <c r="WCP16" s="65"/>
      <c r="WCQ16" s="65"/>
      <c r="WCZ16" s="65"/>
      <c r="WDE16" s="220"/>
      <c r="WDF16" s="65"/>
      <c r="WDG16" s="65"/>
      <c r="WDP16" s="65"/>
      <c r="WDU16" s="220"/>
      <c r="WDV16" s="65"/>
      <c r="WDW16" s="65"/>
      <c r="WEF16" s="65"/>
      <c r="WEK16" s="220"/>
      <c r="WEL16" s="65"/>
      <c r="WEM16" s="65"/>
      <c r="WEV16" s="65"/>
      <c r="WFA16" s="220"/>
      <c r="WFB16" s="65"/>
      <c r="WFC16" s="65"/>
      <c r="WFL16" s="65"/>
      <c r="WFQ16" s="220"/>
      <c r="WFR16" s="65"/>
      <c r="WFS16" s="65"/>
      <c r="WGB16" s="65"/>
      <c r="WGG16" s="220"/>
      <c r="WGH16" s="65"/>
      <c r="WGI16" s="65"/>
      <c r="WGR16" s="65"/>
      <c r="WGW16" s="220"/>
      <c r="WGX16" s="65"/>
      <c r="WGY16" s="65"/>
      <c r="WHH16" s="65"/>
      <c r="WHM16" s="220"/>
      <c r="WHN16" s="65"/>
      <c r="WHO16" s="65"/>
      <c r="WHX16" s="65"/>
      <c r="WIC16" s="220"/>
      <c r="WID16" s="65"/>
      <c r="WIE16" s="65"/>
      <c r="WIN16" s="65"/>
      <c r="WIS16" s="220"/>
      <c r="WIT16" s="65"/>
      <c r="WIU16" s="65"/>
      <c r="WJD16" s="65"/>
      <c r="WJI16" s="220"/>
      <c r="WJJ16" s="65"/>
      <c r="WJK16" s="65"/>
      <c r="WJT16" s="65"/>
      <c r="WJY16" s="220"/>
      <c r="WJZ16" s="65"/>
      <c r="WKA16" s="65"/>
      <c r="WKJ16" s="65"/>
      <c r="WKO16" s="220"/>
      <c r="WKP16" s="65"/>
      <c r="WKQ16" s="65"/>
      <c r="WKZ16" s="65"/>
      <c r="WLE16" s="220"/>
      <c r="WLF16" s="65"/>
      <c r="WLG16" s="65"/>
      <c r="WLP16" s="65"/>
      <c r="WLU16" s="220"/>
      <c r="WLV16" s="65"/>
      <c r="WLW16" s="65"/>
      <c r="WMF16" s="65"/>
      <c r="WMK16" s="220"/>
      <c r="WML16" s="65"/>
      <c r="WMM16" s="65"/>
      <c r="WMV16" s="65"/>
      <c r="WNA16" s="220"/>
      <c r="WNB16" s="65"/>
      <c r="WNC16" s="65"/>
      <c r="WNL16" s="65"/>
      <c r="WNQ16" s="220"/>
      <c r="WNR16" s="65"/>
      <c r="WNS16" s="65"/>
      <c r="WOB16" s="65"/>
      <c r="WOG16" s="220"/>
      <c r="WOH16" s="65"/>
      <c r="WOI16" s="65"/>
      <c r="WOR16" s="65"/>
      <c r="WOW16" s="220"/>
      <c r="WOX16" s="65"/>
      <c r="WOY16" s="65"/>
      <c r="WPH16" s="65"/>
      <c r="WPM16" s="220"/>
      <c r="WPN16" s="65"/>
      <c r="WPO16" s="65"/>
      <c r="WPX16" s="65"/>
      <c r="WQC16" s="220"/>
      <c r="WQD16" s="65"/>
      <c r="WQE16" s="65"/>
      <c r="WQN16" s="65"/>
      <c r="WQS16" s="220"/>
      <c r="WQT16" s="65"/>
      <c r="WQU16" s="65"/>
      <c r="WRD16" s="65"/>
      <c r="WRI16" s="220"/>
      <c r="WRJ16" s="65"/>
      <c r="WRK16" s="65"/>
      <c r="WRT16" s="65"/>
      <c r="WRY16" s="220"/>
      <c r="WRZ16" s="65"/>
      <c r="WSA16" s="65"/>
      <c r="WSJ16" s="65"/>
      <c r="WSO16" s="220"/>
      <c r="WSP16" s="65"/>
      <c r="WSQ16" s="65"/>
      <c r="WSZ16" s="65"/>
      <c r="WTE16" s="220"/>
      <c r="WTF16" s="65"/>
      <c r="WTG16" s="65"/>
      <c r="WTP16" s="65"/>
      <c r="WTU16" s="220"/>
      <c r="WTV16" s="65"/>
      <c r="WTW16" s="65"/>
      <c r="WUF16" s="65"/>
      <c r="WUK16" s="220"/>
      <c r="WUL16" s="65"/>
      <c r="WUM16" s="65"/>
      <c r="WUV16" s="65"/>
      <c r="WVA16" s="220"/>
      <c r="WVB16" s="65"/>
      <c r="WVC16" s="65"/>
      <c r="WVL16" s="65"/>
      <c r="WVQ16" s="220"/>
      <c r="WVR16" s="65"/>
      <c r="WVS16" s="65"/>
      <c r="WWB16" s="65"/>
      <c r="WWG16" s="220"/>
      <c r="WWH16" s="65"/>
      <c r="WWI16" s="65"/>
      <c r="WWR16" s="65"/>
      <c r="WWW16" s="220"/>
      <c r="WWX16" s="65"/>
      <c r="WWY16" s="65"/>
      <c r="WXH16" s="65"/>
      <c r="WXM16" s="220"/>
      <c r="WXN16" s="65"/>
      <c r="WXO16" s="65"/>
      <c r="WXX16" s="65"/>
      <c r="WYC16" s="220"/>
      <c r="WYD16" s="65"/>
      <c r="WYE16" s="65"/>
      <c r="WYN16" s="65"/>
      <c r="WYS16" s="220"/>
      <c r="WYT16" s="65"/>
      <c r="WYU16" s="65"/>
      <c r="WZD16" s="65"/>
      <c r="WZI16" s="220"/>
      <c r="WZJ16" s="65"/>
      <c r="WZK16" s="65"/>
      <c r="WZT16" s="65"/>
      <c r="WZY16" s="220"/>
      <c r="WZZ16" s="65"/>
      <c r="XAA16" s="65"/>
      <c r="XAJ16" s="65"/>
      <c r="XAO16" s="220"/>
      <c r="XAP16" s="65"/>
      <c r="XAQ16" s="65"/>
      <c r="XAZ16" s="65"/>
      <c r="XBE16" s="220"/>
      <c r="XBF16" s="65"/>
      <c r="XBG16" s="65"/>
      <c r="XBP16" s="65"/>
      <c r="XBU16" s="220"/>
      <c r="XBV16" s="65"/>
      <c r="XBW16" s="65"/>
      <c r="XCF16" s="65"/>
      <c r="XCK16" s="220"/>
      <c r="XCL16" s="65"/>
      <c r="XCM16" s="65"/>
      <c r="XCV16" s="65"/>
      <c r="XDA16" s="220"/>
      <c r="XDB16" s="65"/>
      <c r="XDC16" s="65"/>
      <c r="XDL16" s="65"/>
      <c r="XDQ16" s="220"/>
      <c r="XDR16" s="65"/>
      <c r="XDS16" s="65"/>
      <c r="XEB16" s="65"/>
      <c r="XEG16" s="220"/>
      <c r="XEH16" s="65"/>
      <c r="XEI16" s="65"/>
      <c r="XER16" s="65"/>
    </row>
    <row r="17" spans="1:9" ht="31.5" hidden="1" customHeight="1" x14ac:dyDescent="0.2">
      <c r="A17" s="220"/>
      <c r="B17" s="74" t="s">
        <v>796</v>
      </c>
      <c r="C17" s="69"/>
      <c r="D17" s="69"/>
      <c r="E17" s="70"/>
      <c r="F17" s="71" t="s">
        <v>384</v>
      </c>
      <c r="G17" s="72"/>
      <c r="H17" s="73"/>
      <c r="I17" s="64"/>
    </row>
    <row r="18" spans="1:9" ht="31.5" hidden="1" customHeight="1" x14ac:dyDescent="0.2">
      <c r="A18" s="220"/>
      <c r="B18" s="68" t="s">
        <v>795</v>
      </c>
      <c r="C18" s="69"/>
      <c r="D18" s="69"/>
      <c r="E18" s="70"/>
      <c r="F18" s="71" t="s">
        <v>507</v>
      </c>
      <c r="G18" s="72"/>
      <c r="H18" s="73"/>
      <c r="I18" s="64"/>
    </row>
    <row r="19" spans="1:9" ht="36.75" hidden="1" customHeight="1" x14ac:dyDescent="0.2">
      <c r="A19" s="220"/>
      <c r="B19" s="74" t="s">
        <v>800</v>
      </c>
      <c r="C19" s="83"/>
      <c r="D19" s="83"/>
      <c r="E19" s="70"/>
      <c r="F19" s="289" t="s">
        <v>427</v>
      </c>
      <c r="G19" s="72"/>
      <c r="H19" s="73"/>
      <c r="I19" s="64"/>
    </row>
    <row r="20" spans="1:9" ht="36.75" hidden="1" customHeight="1" x14ac:dyDescent="0.2">
      <c r="A20" s="220"/>
      <c r="B20" s="74" t="s">
        <v>808</v>
      </c>
      <c r="C20" s="83"/>
      <c r="D20" s="83"/>
      <c r="E20" s="70"/>
      <c r="F20" s="71" t="s">
        <v>821</v>
      </c>
      <c r="G20" s="72"/>
      <c r="H20" s="73"/>
      <c r="I20" s="64"/>
    </row>
    <row r="21" spans="1:9" ht="33" hidden="1" customHeight="1" x14ac:dyDescent="0.2">
      <c r="A21" s="220"/>
      <c r="B21" s="74" t="s">
        <v>810</v>
      </c>
      <c r="C21" s="83"/>
      <c r="D21" s="83"/>
      <c r="E21" s="70"/>
      <c r="F21" s="71" t="s">
        <v>566</v>
      </c>
      <c r="G21" s="72"/>
      <c r="H21" s="73"/>
      <c r="I21" s="64"/>
    </row>
    <row r="22" spans="1:9" ht="29.45" hidden="1" customHeight="1" x14ac:dyDescent="0.2">
      <c r="A22" s="220"/>
      <c r="B22" s="524" t="s">
        <v>809</v>
      </c>
      <c r="C22" s="525"/>
      <c r="D22" s="525"/>
      <c r="E22" s="70"/>
      <c r="F22" s="71" t="s">
        <v>576</v>
      </c>
      <c r="G22" s="72"/>
      <c r="H22" s="73"/>
      <c r="I22" s="64"/>
    </row>
    <row r="23" spans="1:9" ht="34.5" hidden="1" customHeight="1" x14ac:dyDescent="0.2">
      <c r="A23" s="220"/>
      <c r="B23" s="68" t="s">
        <v>834</v>
      </c>
      <c r="C23" s="83"/>
      <c r="D23" s="83"/>
      <c r="E23" s="70"/>
      <c r="F23" s="71" t="s">
        <v>835</v>
      </c>
      <c r="G23" s="72"/>
      <c r="H23" s="73"/>
      <c r="I23" s="64"/>
    </row>
    <row r="24" spans="1:9" ht="34.5" hidden="1" customHeight="1" x14ac:dyDescent="0.2">
      <c r="A24" s="220"/>
      <c r="B24" s="536" t="s">
        <v>823</v>
      </c>
      <c r="C24" s="525"/>
      <c r="D24" s="525"/>
      <c r="E24" s="70"/>
      <c r="F24" s="71" t="s">
        <v>538</v>
      </c>
      <c r="G24" s="72"/>
      <c r="H24" s="73"/>
      <c r="I24" s="64"/>
    </row>
    <row r="25" spans="1:9" ht="34.5" hidden="1" customHeight="1" x14ac:dyDescent="0.2">
      <c r="A25" s="220"/>
      <c r="B25" s="68" t="s">
        <v>838</v>
      </c>
      <c r="C25" s="83"/>
      <c r="D25" s="83"/>
      <c r="E25" s="70"/>
      <c r="F25" s="71" t="s">
        <v>918</v>
      </c>
      <c r="G25" s="72"/>
      <c r="H25" s="73"/>
      <c r="I25" s="64"/>
    </row>
    <row r="26" spans="1:9" ht="32.25" hidden="1" customHeight="1" x14ac:dyDescent="0.2">
      <c r="A26" s="220"/>
      <c r="B26" s="74" t="s">
        <v>839</v>
      </c>
      <c r="C26" s="83"/>
      <c r="D26" s="83"/>
      <c r="E26" s="70"/>
      <c r="F26" s="71" t="s">
        <v>919</v>
      </c>
      <c r="G26" s="72"/>
      <c r="H26" s="73"/>
      <c r="I26" s="64"/>
    </row>
    <row r="27" spans="1:9" ht="32.25" hidden="1" customHeight="1" x14ac:dyDescent="0.2">
      <c r="A27" s="220"/>
      <c r="B27" s="74" t="s">
        <v>843</v>
      </c>
      <c r="C27" s="83"/>
      <c r="D27" s="83"/>
      <c r="E27" s="84"/>
      <c r="F27" s="72" t="s">
        <v>920</v>
      </c>
      <c r="G27" s="72"/>
      <c r="H27" s="73"/>
      <c r="I27" s="64">
        <v>0.66</v>
      </c>
    </row>
    <row r="28" spans="1:9" ht="32.25" hidden="1" customHeight="1" x14ac:dyDescent="0.2">
      <c r="A28" s="220"/>
      <c r="B28" s="74" t="s">
        <v>844</v>
      </c>
      <c r="C28" s="83"/>
      <c r="D28" s="83"/>
      <c r="E28" s="84"/>
      <c r="F28" s="72" t="s">
        <v>921</v>
      </c>
      <c r="G28" s="72"/>
      <c r="H28" s="73"/>
      <c r="I28" s="64">
        <v>0.65</v>
      </c>
    </row>
    <row r="29" spans="1:9" ht="32.25" hidden="1" customHeight="1" x14ac:dyDescent="0.2">
      <c r="A29" s="220"/>
      <c r="B29" s="74" t="s">
        <v>845</v>
      </c>
      <c r="C29" s="83"/>
      <c r="D29" s="83"/>
      <c r="E29" s="84"/>
      <c r="F29" s="72" t="s">
        <v>142</v>
      </c>
      <c r="G29" s="72"/>
      <c r="H29" s="73"/>
      <c r="I29" s="64"/>
    </row>
    <row r="30" spans="1:9" ht="32.25" hidden="1" customHeight="1" x14ac:dyDescent="0.2">
      <c r="A30" s="220"/>
      <c r="B30" s="524" t="s">
        <v>846</v>
      </c>
      <c r="C30" s="525"/>
      <c r="D30" s="525"/>
      <c r="E30" s="84"/>
      <c r="F30" s="72" t="s">
        <v>922</v>
      </c>
      <c r="G30" s="72"/>
      <c r="H30" s="73"/>
      <c r="I30" s="64">
        <v>1</v>
      </c>
    </row>
    <row r="31" spans="1:9" ht="32.25" hidden="1" customHeight="1" x14ac:dyDescent="0.2">
      <c r="A31" s="220"/>
      <c r="B31" s="524" t="s">
        <v>847</v>
      </c>
      <c r="C31" s="525"/>
      <c r="D31" s="525"/>
      <c r="E31" s="84"/>
      <c r="F31" s="72" t="s">
        <v>384</v>
      </c>
      <c r="G31" s="72"/>
      <c r="H31" s="73"/>
      <c r="I31" s="64">
        <v>0.92</v>
      </c>
    </row>
    <row r="32" spans="1:9" ht="32.25" hidden="1" customHeight="1" x14ac:dyDescent="0.2">
      <c r="A32" s="220"/>
      <c r="B32" s="524" t="s">
        <v>849</v>
      </c>
      <c r="C32" s="525"/>
      <c r="D32" s="525"/>
      <c r="E32" s="84"/>
      <c r="F32" s="72" t="s">
        <v>360</v>
      </c>
      <c r="G32" s="72"/>
      <c r="H32" s="73"/>
      <c r="I32" s="64">
        <v>0.98</v>
      </c>
    </row>
    <row r="33" spans="1:9" ht="32.25" hidden="1" customHeight="1" x14ac:dyDescent="0.2">
      <c r="A33" s="220"/>
      <c r="B33" s="524" t="s">
        <v>850</v>
      </c>
      <c r="C33" s="525"/>
      <c r="D33" s="525"/>
      <c r="E33" s="84"/>
      <c r="F33" s="72" t="s">
        <v>538</v>
      </c>
      <c r="G33" s="72"/>
      <c r="H33" s="73"/>
      <c r="I33" s="64">
        <v>1</v>
      </c>
    </row>
    <row r="34" spans="1:9" ht="32.25" hidden="1" customHeight="1" x14ac:dyDescent="0.2">
      <c r="A34" s="220"/>
      <c r="B34" s="524" t="s">
        <v>851</v>
      </c>
      <c r="C34" s="525"/>
      <c r="D34" s="525"/>
      <c r="E34" s="84"/>
      <c r="F34" s="72" t="s">
        <v>923</v>
      </c>
      <c r="G34" s="72"/>
      <c r="H34" s="73"/>
      <c r="I34" s="64">
        <v>0</v>
      </c>
    </row>
    <row r="35" spans="1:9" ht="32.25" hidden="1" customHeight="1" x14ac:dyDescent="0.2">
      <c r="A35" s="220"/>
      <c r="B35" s="74" t="s">
        <v>853</v>
      </c>
      <c r="C35" s="83"/>
      <c r="D35" s="83"/>
      <c r="E35" s="84"/>
      <c r="F35" s="72" t="s">
        <v>919</v>
      </c>
      <c r="G35" s="72"/>
      <c r="H35" s="73"/>
      <c r="I35" s="64"/>
    </row>
    <row r="36" spans="1:9" ht="32.25" hidden="1" customHeight="1" x14ac:dyDescent="0.2">
      <c r="A36" s="220"/>
      <c r="B36" s="74" t="s">
        <v>854</v>
      </c>
      <c r="C36" s="83"/>
      <c r="D36" s="83"/>
      <c r="E36" s="84"/>
      <c r="F36" s="72" t="s">
        <v>919</v>
      </c>
      <c r="G36" s="72"/>
      <c r="H36" s="73"/>
      <c r="I36" s="64"/>
    </row>
    <row r="37" spans="1:9" ht="32.25" hidden="1" customHeight="1" x14ac:dyDescent="0.2">
      <c r="A37" s="220"/>
      <c r="B37" s="74" t="s">
        <v>855</v>
      </c>
      <c r="C37" s="83"/>
      <c r="D37" s="83"/>
      <c r="E37" s="84"/>
      <c r="F37" s="72" t="s">
        <v>924</v>
      </c>
      <c r="G37" s="72"/>
      <c r="H37" s="73"/>
      <c r="I37" s="64"/>
    </row>
    <row r="38" spans="1:9" ht="32.25" hidden="1" customHeight="1" x14ac:dyDescent="0.2">
      <c r="A38" s="220"/>
      <c r="B38" s="524" t="s">
        <v>856</v>
      </c>
      <c r="C38" s="525"/>
      <c r="D38" s="525"/>
      <c r="E38" s="526"/>
      <c r="F38" s="72" t="s">
        <v>384</v>
      </c>
      <c r="G38" s="72"/>
      <c r="H38" s="73"/>
      <c r="I38" s="64"/>
    </row>
    <row r="39" spans="1:9" ht="36" hidden="1" customHeight="1" x14ac:dyDescent="0.2">
      <c r="A39" s="220"/>
      <c r="B39" s="524" t="s">
        <v>857</v>
      </c>
      <c r="C39" s="525"/>
      <c r="D39" s="525"/>
      <c r="E39" s="526"/>
      <c r="F39" s="72" t="s">
        <v>384</v>
      </c>
      <c r="G39" s="72"/>
      <c r="H39" s="73"/>
      <c r="I39" s="64"/>
    </row>
    <row r="40" spans="1:9" ht="26.25" hidden="1" customHeight="1" x14ac:dyDescent="0.2">
      <c r="A40" s="220"/>
      <c r="B40" s="524" t="s">
        <v>858</v>
      </c>
      <c r="C40" s="525"/>
      <c r="D40" s="525"/>
      <c r="E40" s="526"/>
      <c r="F40" s="72" t="s">
        <v>920</v>
      </c>
      <c r="G40" s="72"/>
      <c r="H40" s="73"/>
      <c r="I40" s="64"/>
    </row>
    <row r="41" spans="1:9" ht="36" hidden="1" customHeight="1" x14ac:dyDescent="0.2">
      <c r="A41" s="220"/>
      <c r="B41" s="524" t="s">
        <v>861</v>
      </c>
      <c r="C41" s="525"/>
      <c r="D41" s="525"/>
      <c r="E41" s="526"/>
      <c r="F41" s="72" t="s">
        <v>142</v>
      </c>
      <c r="G41" s="72"/>
      <c r="H41" s="73"/>
      <c r="I41" s="64"/>
    </row>
    <row r="42" spans="1:9" ht="36" hidden="1" customHeight="1" x14ac:dyDescent="0.2">
      <c r="A42" s="220"/>
      <c r="B42" s="524" t="s">
        <v>862</v>
      </c>
      <c r="C42" s="525"/>
      <c r="D42" s="525"/>
      <c r="E42" s="526"/>
      <c r="F42" s="72" t="s">
        <v>142</v>
      </c>
      <c r="G42" s="72"/>
      <c r="H42" s="73"/>
      <c r="I42" s="64"/>
    </row>
    <row r="43" spans="1:9" ht="36" hidden="1" customHeight="1" x14ac:dyDescent="0.2">
      <c r="A43" s="220"/>
      <c r="B43" s="524" t="s">
        <v>863</v>
      </c>
      <c r="C43" s="525"/>
      <c r="D43" s="525"/>
      <c r="E43" s="526"/>
      <c r="F43" s="72" t="s">
        <v>384</v>
      </c>
      <c r="G43" s="72"/>
      <c r="H43" s="73"/>
      <c r="I43" s="64"/>
    </row>
    <row r="44" spans="1:9" ht="36" hidden="1" customHeight="1" x14ac:dyDescent="0.2">
      <c r="A44" s="220"/>
      <c r="B44" s="524" t="s">
        <v>866</v>
      </c>
      <c r="C44" s="525"/>
      <c r="D44" s="525"/>
      <c r="E44" s="526"/>
      <c r="F44" s="72" t="s">
        <v>923</v>
      </c>
      <c r="G44" s="72"/>
      <c r="H44" s="73"/>
      <c r="I44" s="64"/>
    </row>
    <row r="45" spans="1:9" ht="36" hidden="1" customHeight="1" x14ac:dyDescent="0.2">
      <c r="A45" s="220"/>
      <c r="B45" s="524" t="s">
        <v>870</v>
      </c>
      <c r="C45" s="525"/>
      <c r="D45" s="525"/>
      <c r="E45" s="526"/>
      <c r="F45" s="705" t="s">
        <v>427</v>
      </c>
      <c r="G45" s="705"/>
      <c r="H45" s="706"/>
      <c r="I45" s="64"/>
    </row>
    <row r="46" spans="1:9" ht="36" hidden="1" customHeight="1" x14ac:dyDescent="0.2">
      <c r="A46" s="220"/>
      <c r="B46" s="524" t="s">
        <v>871</v>
      </c>
      <c r="C46" s="525"/>
      <c r="D46" s="525"/>
      <c r="E46" s="526"/>
      <c r="F46" s="705" t="s">
        <v>384</v>
      </c>
      <c r="G46" s="705"/>
      <c r="H46" s="706"/>
      <c r="I46" s="64"/>
    </row>
    <row r="47" spans="1:9" ht="36" hidden="1" customHeight="1" x14ac:dyDescent="0.2">
      <c r="A47" s="220"/>
      <c r="B47" s="524" t="s">
        <v>872</v>
      </c>
      <c r="C47" s="525"/>
      <c r="D47" s="525"/>
      <c r="E47" s="526"/>
      <c r="F47" s="72" t="s">
        <v>821</v>
      </c>
      <c r="G47" s="711"/>
      <c r="H47" s="712"/>
      <c r="I47" s="64"/>
    </row>
    <row r="48" spans="1:9" ht="36" hidden="1" customHeight="1" x14ac:dyDescent="0.2">
      <c r="A48" s="220"/>
      <c r="B48" s="524" t="s">
        <v>873</v>
      </c>
      <c r="C48" s="525"/>
      <c r="D48" s="525"/>
      <c r="E48" s="526"/>
      <c r="F48" s="711" t="s">
        <v>545</v>
      </c>
      <c r="G48" s="711"/>
      <c r="H48" s="712"/>
      <c r="I48" s="64"/>
    </row>
    <row r="49" spans="1:8" ht="32.25" hidden="1" customHeight="1" x14ac:dyDescent="0.2">
      <c r="A49" s="220"/>
      <c r="B49" s="524" t="s">
        <v>876</v>
      </c>
      <c r="C49" s="525"/>
      <c r="D49" s="525"/>
      <c r="E49" s="526"/>
      <c r="F49" s="955" t="s">
        <v>925</v>
      </c>
      <c r="G49" s="955"/>
      <c r="H49" s="956"/>
    </row>
    <row r="50" spans="1:8" ht="32.25" hidden="1" customHeight="1" x14ac:dyDescent="0.2">
      <c r="A50" s="220"/>
      <c r="B50" s="524" t="s">
        <v>879</v>
      </c>
      <c r="C50" s="525"/>
      <c r="D50" s="525"/>
      <c r="E50" s="526"/>
      <c r="F50" s="955" t="s">
        <v>576</v>
      </c>
      <c r="G50" s="955"/>
      <c r="H50" s="956"/>
    </row>
    <row r="51" spans="1:8" ht="32.25" hidden="1" customHeight="1" x14ac:dyDescent="0.2">
      <c r="A51" s="220"/>
      <c r="B51" s="524" t="s">
        <v>880</v>
      </c>
      <c r="C51" s="525"/>
      <c r="D51" s="525"/>
      <c r="E51" s="526"/>
      <c r="F51" s="955" t="s">
        <v>384</v>
      </c>
      <c r="G51" s="955"/>
      <c r="H51" s="956"/>
    </row>
    <row r="52" spans="1:8" ht="32.25" hidden="1" customHeight="1" x14ac:dyDescent="0.2">
      <c r="A52" s="220"/>
      <c r="B52" s="524" t="s">
        <v>881</v>
      </c>
      <c r="C52" s="525"/>
      <c r="D52" s="525"/>
      <c r="E52" s="526"/>
      <c r="F52" s="955" t="s">
        <v>142</v>
      </c>
      <c r="G52" s="955"/>
      <c r="H52" s="956"/>
    </row>
    <row r="53" spans="1:8" ht="32.25" hidden="1" customHeight="1" x14ac:dyDescent="0.2">
      <c r="A53" s="220"/>
      <c r="B53" s="524" t="s">
        <v>883</v>
      </c>
      <c r="C53" s="525"/>
      <c r="D53" s="525"/>
      <c r="E53" s="526"/>
      <c r="F53" s="955" t="s">
        <v>142</v>
      </c>
      <c r="G53" s="955"/>
      <c r="H53" s="956"/>
    </row>
    <row r="54" spans="1:8" ht="32.25" hidden="1" customHeight="1" x14ac:dyDescent="0.2">
      <c r="A54" s="220"/>
      <c r="B54" s="524" t="s">
        <v>884</v>
      </c>
      <c r="C54" s="525"/>
      <c r="D54" s="525"/>
      <c r="E54" s="526"/>
      <c r="F54" s="955" t="s">
        <v>142</v>
      </c>
      <c r="G54" s="955"/>
      <c r="H54" s="956"/>
    </row>
    <row r="55" spans="1:8" ht="32.25" hidden="1" customHeight="1" x14ac:dyDescent="0.2">
      <c r="A55" s="220"/>
      <c r="B55" s="524" t="s">
        <v>886</v>
      </c>
      <c r="C55" s="525"/>
      <c r="D55" s="525"/>
      <c r="E55" s="526"/>
      <c r="F55" s="955" t="s">
        <v>142</v>
      </c>
      <c r="G55" s="955"/>
      <c r="H55" s="956"/>
    </row>
    <row r="56" spans="1:8" ht="32.25" hidden="1" customHeight="1" x14ac:dyDescent="0.2">
      <c r="A56" s="220"/>
      <c r="B56" s="524" t="s">
        <v>889</v>
      </c>
      <c r="C56" s="525"/>
      <c r="D56" s="525"/>
      <c r="E56" s="526"/>
      <c r="F56" s="955" t="s">
        <v>427</v>
      </c>
      <c r="G56" s="955"/>
      <c r="H56" s="956"/>
    </row>
    <row r="57" spans="1:8" ht="32.25" hidden="1" customHeight="1" x14ac:dyDescent="0.2">
      <c r="A57" s="220"/>
      <c r="B57" s="524" t="s">
        <v>890</v>
      </c>
      <c r="C57" s="525"/>
      <c r="D57" s="525"/>
      <c r="E57" s="526"/>
      <c r="F57" s="72" t="s">
        <v>926</v>
      </c>
      <c r="G57" s="955"/>
      <c r="H57" s="956"/>
    </row>
    <row r="58" spans="1:8" ht="32.25" hidden="1" customHeight="1" x14ac:dyDescent="0.2">
      <c r="A58" s="220"/>
      <c r="B58" s="524" t="s">
        <v>825</v>
      </c>
      <c r="C58" s="525"/>
      <c r="D58" s="525"/>
      <c r="E58" s="526"/>
      <c r="F58" s="955" t="s">
        <v>926</v>
      </c>
      <c r="G58" s="955"/>
      <c r="H58" s="956"/>
    </row>
    <row r="59" spans="1:8" ht="32.25" hidden="1" customHeight="1" x14ac:dyDescent="0.2">
      <c r="A59" s="220"/>
      <c r="B59" s="524" t="s">
        <v>891</v>
      </c>
      <c r="C59" s="525"/>
      <c r="D59" s="525"/>
      <c r="E59" s="526"/>
      <c r="F59" s="955" t="s">
        <v>142</v>
      </c>
      <c r="G59" s="955"/>
      <c r="H59" s="956"/>
    </row>
    <row r="60" spans="1:8" ht="32.25" hidden="1" customHeight="1" x14ac:dyDescent="0.2">
      <c r="A60" s="220"/>
      <c r="B60" s="524" t="s">
        <v>936</v>
      </c>
      <c r="C60" s="525"/>
      <c r="D60" s="525"/>
      <c r="E60" s="526"/>
      <c r="F60" s="955" t="s">
        <v>925</v>
      </c>
      <c r="G60" s="955"/>
      <c r="H60" s="956"/>
    </row>
    <row r="61" spans="1:8" ht="32.25" hidden="1" customHeight="1" x14ac:dyDescent="0.2">
      <c r="A61" s="220"/>
      <c r="B61" s="524" t="s">
        <v>748</v>
      </c>
      <c r="C61" s="525"/>
      <c r="D61" s="525"/>
      <c r="E61" s="526"/>
      <c r="F61" s="955" t="s">
        <v>978</v>
      </c>
      <c r="G61" s="955"/>
      <c r="H61" s="956"/>
    </row>
    <row r="62" spans="1:8" ht="32.25" hidden="1" customHeight="1" x14ac:dyDescent="0.2">
      <c r="A62" s="220"/>
      <c r="B62" s="524" t="s">
        <v>951</v>
      </c>
      <c r="C62" s="525"/>
      <c r="D62" s="525"/>
      <c r="E62" s="526"/>
      <c r="F62" s="955" t="s">
        <v>925</v>
      </c>
      <c r="G62" s="955"/>
      <c r="H62" s="956"/>
    </row>
    <row r="63" spans="1:8" ht="32.25" hidden="1" customHeight="1" x14ac:dyDescent="0.2">
      <c r="A63" s="220"/>
      <c r="B63" s="524" t="s">
        <v>808</v>
      </c>
      <c r="C63" s="525"/>
      <c r="D63" s="525"/>
      <c r="E63" s="526"/>
      <c r="F63" s="955" t="s">
        <v>821</v>
      </c>
      <c r="G63" s="955"/>
      <c r="H63" s="956"/>
    </row>
    <row r="64" spans="1:8" ht="32.25" hidden="1" customHeight="1" x14ac:dyDescent="0.2">
      <c r="A64" s="220"/>
      <c r="B64" s="524" t="s">
        <v>950</v>
      </c>
      <c r="C64" s="525"/>
      <c r="D64" s="525"/>
      <c r="E64" s="526"/>
      <c r="F64" s="955" t="s">
        <v>427</v>
      </c>
      <c r="G64" s="955"/>
      <c r="H64" s="956"/>
    </row>
    <row r="65" spans="1:8" ht="32.25" hidden="1" customHeight="1" x14ac:dyDescent="0.2">
      <c r="A65" s="220"/>
      <c r="B65" s="524" t="s">
        <v>984</v>
      </c>
      <c r="C65" s="525"/>
      <c r="D65" s="525"/>
      <c r="E65" s="526"/>
      <c r="F65" s="955" t="s">
        <v>384</v>
      </c>
      <c r="G65" s="955"/>
      <c r="H65" s="956"/>
    </row>
    <row r="66" spans="1:8" ht="32.25" hidden="1" customHeight="1" x14ac:dyDescent="0.2">
      <c r="A66" s="220"/>
      <c r="B66" s="524" t="s">
        <v>985</v>
      </c>
      <c r="C66" s="525"/>
      <c r="D66" s="525"/>
      <c r="E66" s="526"/>
      <c r="F66" s="955" t="s">
        <v>562</v>
      </c>
      <c r="G66" s="955"/>
      <c r="H66" s="956"/>
    </row>
    <row r="67" spans="1:8" ht="32.25" hidden="1" customHeight="1" x14ac:dyDescent="0.2">
      <c r="A67" s="220"/>
      <c r="B67" s="524" t="s">
        <v>986</v>
      </c>
      <c r="C67" s="525"/>
      <c r="D67" s="525"/>
      <c r="E67" s="526"/>
      <c r="F67" s="955" t="s">
        <v>919</v>
      </c>
      <c r="G67" s="955"/>
      <c r="H67" s="956"/>
    </row>
    <row r="68" spans="1:8" ht="32.25" hidden="1" customHeight="1" x14ac:dyDescent="0.2">
      <c r="A68" s="220"/>
      <c r="B68" s="524" t="s">
        <v>1014</v>
      </c>
      <c r="C68" s="525"/>
      <c r="D68" s="525"/>
      <c r="E68" s="526"/>
      <c r="F68" s="955" t="s">
        <v>1016</v>
      </c>
      <c r="G68" s="955"/>
      <c r="H68" s="956"/>
    </row>
    <row r="69" spans="1:8" ht="32.25" hidden="1" customHeight="1" x14ac:dyDescent="0.2">
      <c r="A69" s="220"/>
      <c r="B69" s="524" t="s">
        <v>1015</v>
      </c>
      <c r="C69" s="525"/>
      <c r="D69" s="525"/>
      <c r="E69" s="526"/>
      <c r="F69" s="985" t="s">
        <v>388</v>
      </c>
      <c r="G69" s="985"/>
      <c r="H69" s="986"/>
    </row>
    <row r="70" spans="1:8" ht="32.25" hidden="1" customHeight="1" x14ac:dyDescent="0.2">
      <c r="A70" s="220"/>
      <c r="B70" s="524" t="s">
        <v>824</v>
      </c>
      <c r="C70" s="525"/>
      <c r="D70" s="525"/>
      <c r="E70" s="526"/>
      <c r="F70" s="1001" t="s">
        <v>142</v>
      </c>
      <c r="G70" s="1001"/>
      <c r="H70" s="1002"/>
    </row>
    <row r="71" spans="1:8" ht="32.25" hidden="1" customHeight="1" x14ac:dyDescent="0.2">
      <c r="A71" s="220"/>
      <c r="B71" s="524"/>
      <c r="C71" s="525"/>
      <c r="D71" s="525"/>
      <c r="E71" s="526"/>
      <c r="F71" s="1001"/>
      <c r="G71" s="1001"/>
      <c r="H71" s="1002"/>
    </row>
    <row r="72" spans="1:8" ht="32.25" hidden="1" customHeight="1" x14ac:dyDescent="0.2">
      <c r="A72" s="220"/>
      <c r="B72" s="524"/>
      <c r="C72" s="525"/>
      <c r="D72" s="525"/>
      <c r="E72" s="526"/>
      <c r="F72" s="1001"/>
      <c r="G72" s="1001"/>
      <c r="H72" s="1002"/>
    </row>
    <row r="73" spans="1:8" ht="32.25" hidden="1" customHeight="1" x14ac:dyDescent="0.2">
      <c r="A73" s="220"/>
      <c r="B73" s="524"/>
      <c r="C73" s="525"/>
      <c r="D73" s="525"/>
      <c r="E73" s="526"/>
      <c r="F73" s="1001"/>
      <c r="G73" s="1001"/>
      <c r="H73" s="1002"/>
    </row>
    <row r="74" spans="1:8" ht="32.25" hidden="1" customHeight="1" x14ac:dyDescent="0.2">
      <c r="A74" s="220"/>
      <c r="B74" s="524"/>
      <c r="C74" s="525"/>
      <c r="D74" s="525"/>
      <c r="E74" s="526"/>
      <c r="F74" s="1012"/>
      <c r="G74" s="1012"/>
      <c r="H74" s="1013"/>
    </row>
    <row r="75" spans="1:8" ht="32.25" hidden="1" customHeight="1" x14ac:dyDescent="0.2">
      <c r="A75" s="220"/>
      <c r="B75" s="524"/>
      <c r="C75" s="525"/>
      <c r="D75" s="525"/>
      <c r="E75" s="526"/>
      <c r="F75" s="1012"/>
      <c r="G75" s="1012"/>
      <c r="H75" s="1013"/>
    </row>
    <row r="76" spans="1:8" ht="32.25" hidden="1" customHeight="1" x14ac:dyDescent="0.2">
      <c r="A76" s="220"/>
      <c r="B76" s="524"/>
      <c r="C76" s="525"/>
      <c r="D76" s="525"/>
      <c r="E76" s="526"/>
      <c r="F76" s="1012"/>
      <c r="G76" s="1012"/>
      <c r="H76" s="1013"/>
    </row>
    <row r="77" spans="1:8" ht="32.25" hidden="1" customHeight="1" x14ac:dyDescent="0.2">
      <c r="A77" s="220"/>
      <c r="B77" s="524"/>
      <c r="C77" s="525"/>
      <c r="D77" s="525"/>
      <c r="E77" s="526"/>
      <c r="F77" s="1012"/>
      <c r="G77" s="1012"/>
      <c r="H77" s="1013"/>
    </row>
    <row r="78" spans="1:8" ht="32.25" hidden="1" customHeight="1" x14ac:dyDescent="0.2">
      <c r="A78" s="220"/>
      <c r="B78" s="524"/>
      <c r="C78" s="525"/>
      <c r="D78" s="525"/>
      <c r="E78" s="526"/>
      <c r="F78" s="1012"/>
      <c r="G78" s="1012"/>
      <c r="H78" s="1013"/>
    </row>
    <row r="79" spans="1:8" ht="32.25" hidden="1" customHeight="1" x14ac:dyDescent="0.2">
      <c r="A79" s="220"/>
      <c r="B79" s="524"/>
      <c r="C79" s="525"/>
      <c r="D79" s="525"/>
      <c r="E79" s="526"/>
      <c r="F79" s="955"/>
      <c r="G79" s="955"/>
      <c r="H79" s="956"/>
    </row>
    <row r="80" spans="1:8" ht="15" customHeight="1" x14ac:dyDescent="0.2">
      <c r="A80" s="220"/>
      <c r="B80" s="301" t="s">
        <v>45</v>
      </c>
      <c r="C80" s="302">
        <f>SUM(C10:C79)</f>
        <v>0</v>
      </c>
      <c r="D80" s="302">
        <f>SUM(D10:D79)</f>
        <v>0</v>
      </c>
      <c r="E80" s="309">
        <f>SUM(E10:E79)</f>
        <v>0</v>
      </c>
    </row>
    <row r="81" spans="1:9" ht="15" customHeight="1" x14ac:dyDescent="0.2">
      <c r="A81" s="220"/>
      <c r="B81" s="78"/>
      <c r="C81" s="78"/>
      <c r="D81" s="79"/>
      <c r="E81" s="80"/>
      <c r="F81" s="81"/>
      <c r="G81" s="63"/>
      <c r="H81" s="63"/>
      <c r="I81" s="64"/>
    </row>
    <row r="82" spans="1:9" ht="15" customHeight="1" x14ac:dyDescent="0.2">
      <c r="A82" s="220"/>
      <c r="C82" s="78"/>
      <c r="D82" s="79"/>
      <c r="E82" s="80"/>
      <c r="F82" s="81"/>
      <c r="G82" s="63"/>
      <c r="H82" s="63"/>
      <c r="I82" s="64"/>
    </row>
    <row r="83" spans="1:9" ht="24.75" customHeight="1" x14ac:dyDescent="0.2">
      <c r="A83" s="220"/>
      <c r="B83" s="1766" t="s">
        <v>324</v>
      </c>
      <c r="C83" s="1767"/>
      <c r="D83" s="1768"/>
      <c r="E83" s="1768"/>
      <c r="F83" s="1768"/>
      <c r="G83" s="1768"/>
      <c r="H83" s="1769"/>
      <c r="I83" s="64"/>
    </row>
    <row r="84" spans="1:9" ht="39" customHeight="1" x14ac:dyDescent="0.2">
      <c r="A84" s="220"/>
      <c r="B84" s="222" t="s">
        <v>180</v>
      </c>
      <c r="C84" s="222" t="s">
        <v>68</v>
      </c>
      <c r="D84" s="66" t="s">
        <v>253</v>
      </c>
      <c r="E84" s="66" t="s">
        <v>125</v>
      </c>
      <c r="F84" s="66" t="s">
        <v>43</v>
      </c>
      <c r="G84" s="66" t="s">
        <v>129</v>
      </c>
      <c r="H84" s="66" t="s">
        <v>44</v>
      </c>
      <c r="I84" s="64"/>
    </row>
    <row r="85" spans="1:9" s="577" customFormat="1" ht="28.5" hidden="1" customHeight="1" x14ac:dyDescent="0.2">
      <c r="A85" s="569"/>
      <c r="B85" s="570" t="s">
        <v>732</v>
      </c>
      <c r="C85" s="571"/>
      <c r="D85" s="571"/>
      <c r="E85" s="572"/>
      <c r="F85" s="573" t="s">
        <v>559</v>
      </c>
      <c r="G85" s="574"/>
      <c r="H85" s="575"/>
      <c r="I85" s="576"/>
    </row>
    <row r="86" spans="1:9" s="577" customFormat="1" ht="28.5" hidden="1" customHeight="1" x14ac:dyDescent="0.2">
      <c r="A86" s="569"/>
      <c r="B86" s="570" t="s">
        <v>769</v>
      </c>
      <c r="C86" s="571"/>
      <c r="D86" s="571"/>
      <c r="E86" s="572"/>
      <c r="F86" s="573" t="s">
        <v>820</v>
      </c>
      <c r="G86" s="574"/>
      <c r="H86" s="575"/>
      <c r="I86" s="576">
        <v>0</v>
      </c>
    </row>
    <row r="87" spans="1:9" s="577" customFormat="1" ht="28.5" hidden="1" customHeight="1" x14ac:dyDescent="0.2">
      <c r="A87" s="569"/>
      <c r="B87" s="570" t="s">
        <v>797</v>
      </c>
      <c r="C87" s="571"/>
      <c r="D87" s="571"/>
      <c r="E87" s="572"/>
      <c r="F87" s="573" t="s">
        <v>540</v>
      </c>
      <c r="G87" s="574"/>
      <c r="H87" s="575"/>
      <c r="I87" s="576">
        <v>0</v>
      </c>
    </row>
    <row r="88" spans="1:9" s="577" customFormat="1" ht="28.5" hidden="1" customHeight="1" x14ac:dyDescent="0.2">
      <c r="A88" s="569"/>
      <c r="B88" s="570" t="s">
        <v>807</v>
      </c>
      <c r="C88" s="571"/>
      <c r="D88" s="571"/>
      <c r="E88" s="572"/>
      <c r="F88" s="573" t="s">
        <v>822</v>
      </c>
      <c r="G88" s="574"/>
      <c r="H88" s="575"/>
      <c r="I88" s="576">
        <v>0</v>
      </c>
    </row>
    <row r="89" spans="1:9" s="577" customFormat="1" ht="28.5" hidden="1" customHeight="1" x14ac:dyDescent="0.2">
      <c r="A89" s="569"/>
      <c r="B89" s="578" t="s">
        <v>840</v>
      </c>
      <c r="C89" s="571"/>
      <c r="D89" s="579"/>
      <c r="E89" s="580"/>
      <c r="F89" s="573" t="s">
        <v>927</v>
      </c>
      <c r="G89" s="574"/>
      <c r="H89" s="575"/>
      <c r="I89" s="576"/>
    </row>
    <row r="90" spans="1:9" s="577" customFormat="1" ht="40.5" hidden="1" customHeight="1" x14ac:dyDescent="0.2">
      <c r="A90" s="569"/>
      <c r="B90" s="578" t="s">
        <v>841</v>
      </c>
      <c r="C90" s="571"/>
      <c r="D90" s="579"/>
      <c r="E90" s="572"/>
      <c r="F90" s="573" t="s">
        <v>928</v>
      </c>
      <c r="G90" s="574"/>
      <c r="H90" s="575"/>
      <c r="I90" s="576"/>
    </row>
    <row r="91" spans="1:9" s="577" customFormat="1" ht="28.5" hidden="1" customHeight="1" x14ac:dyDescent="0.2">
      <c r="A91" s="569"/>
      <c r="B91" s="578" t="s">
        <v>842</v>
      </c>
      <c r="C91" s="571"/>
      <c r="D91" s="579"/>
      <c r="E91" s="580"/>
      <c r="F91" s="573" t="s">
        <v>929</v>
      </c>
      <c r="G91" s="574"/>
      <c r="H91" s="575"/>
      <c r="I91" s="576"/>
    </row>
    <row r="92" spans="1:9" s="577" customFormat="1" ht="28.5" hidden="1" customHeight="1" x14ac:dyDescent="0.2">
      <c r="A92" s="569"/>
      <c r="B92" s="578" t="s">
        <v>852</v>
      </c>
      <c r="C92" s="571"/>
      <c r="D92" s="571"/>
      <c r="E92" s="580"/>
      <c r="F92" s="573" t="s">
        <v>930</v>
      </c>
      <c r="G92" s="574"/>
      <c r="H92" s="575"/>
      <c r="I92" s="576"/>
    </row>
    <row r="93" spans="1:9" s="577" customFormat="1" ht="28.5" hidden="1" customHeight="1" x14ac:dyDescent="0.2">
      <c r="A93" s="569"/>
      <c r="B93" s="578" t="s">
        <v>860</v>
      </c>
      <c r="C93" s="571"/>
      <c r="D93" s="571"/>
      <c r="E93" s="580"/>
      <c r="F93" s="573" t="s">
        <v>931</v>
      </c>
      <c r="G93" s="574"/>
      <c r="H93" s="575"/>
      <c r="I93" s="576"/>
    </row>
    <row r="94" spans="1:9" s="577" customFormat="1" ht="28.5" hidden="1" customHeight="1" x14ac:dyDescent="0.2">
      <c r="A94" s="569"/>
      <c r="B94" s="578" t="s">
        <v>864</v>
      </c>
      <c r="C94" s="571"/>
      <c r="D94" s="579"/>
      <c r="E94" s="580"/>
      <c r="F94" s="573" t="s">
        <v>540</v>
      </c>
      <c r="G94" s="574"/>
      <c r="H94" s="575"/>
      <c r="I94" s="576"/>
    </row>
    <row r="95" spans="1:9" s="577" customFormat="1" ht="28.5" hidden="1" customHeight="1" x14ac:dyDescent="0.2">
      <c r="A95" s="569"/>
      <c r="B95" s="578" t="s">
        <v>867</v>
      </c>
      <c r="C95" s="571"/>
      <c r="D95" s="579"/>
      <c r="E95" s="580"/>
      <c r="F95" s="573" t="s">
        <v>932</v>
      </c>
      <c r="G95" s="574"/>
      <c r="H95" s="575"/>
      <c r="I95" s="576"/>
    </row>
    <row r="96" spans="1:9" s="577" customFormat="1" ht="28.5" hidden="1" customHeight="1" x14ac:dyDescent="0.2">
      <c r="A96" s="569"/>
      <c r="B96" s="524" t="s">
        <v>869</v>
      </c>
      <c r="C96" s="571"/>
      <c r="D96" s="579"/>
      <c r="E96" s="526"/>
      <c r="F96" s="573" t="s">
        <v>820</v>
      </c>
      <c r="G96" s="574"/>
      <c r="H96" s="575"/>
      <c r="I96" s="576"/>
    </row>
    <row r="97" spans="1:8" s="577" customFormat="1" ht="28.5" hidden="1" customHeight="1" x14ac:dyDescent="0.2">
      <c r="A97" s="569"/>
      <c r="B97" s="524" t="s">
        <v>874</v>
      </c>
      <c r="C97" s="571"/>
      <c r="D97" s="571"/>
      <c r="E97" s="580"/>
      <c r="F97" s="85" t="s">
        <v>559</v>
      </c>
      <c r="G97" s="574"/>
      <c r="H97" s="575"/>
    </row>
    <row r="98" spans="1:8" s="577" customFormat="1" ht="28.5" hidden="1" customHeight="1" x14ac:dyDescent="0.2">
      <c r="A98" s="569"/>
      <c r="B98" s="578" t="s">
        <v>875</v>
      </c>
      <c r="C98" s="571"/>
      <c r="D98" s="571"/>
      <c r="E98" s="580"/>
      <c r="F98" s="573" t="s">
        <v>933</v>
      </c>
      <c r="G98" s="574"/>
      <c r="H98" s="575"/>
    </row>
    <row r="99" spans="1:8" s="577" customFormat="1" ht="28.5" hidden="1" customHeight="1" x14ac:dyDescent="0.2">
      <c r="A99" s="569"/>
      <c r="B99" s="524" t="s">
        <v>878</v>
      </c>
      <c r="C99" s="571"/>
      <c r="D99" s="579"/>
      <c r="E99" s="526"/>
      <c r="F99" s="85" t="s">
        <v>933</v>
      </c>
      <c r="G99" s="72"/>
      <c r="H99" s="73"/>
    </row>
    <row r="100" spans="1:8" s="577" customFormat="1" ht="28.5" hidden="1" customHeight="1" x14ac:dyDescent="0.2">
      <c r="A100" s="569"/>
      <c r="B100" s="578" t="s">
        <v>882</v>
      </c>
      <c r="C100" s="571"/>
      <c r="D100" s="579"/>
      <c r="E100" s="580"/>
      <c r="F100" s="573" t="s">
        <v>934</v>
      </c>
      <c r="G100" s="574"/>
      <c r="H100" s="575"/>
    </row>
    <row r="101" spans="1:8" ht="32.25" hidden="1" customHeight="1" x14ac:dyDescent="0.2">
      <c r="A101" s="220"/>
      <c r="B101" s="524" t="s">
        <v>885</v>
      </c>
      <c r="C101" s="571"/>
      <c r="D101" s="579"/>
      <c r="E101" s="526"/>
      <c r="F101" s="573" t="s">
        <v>935</v>
      </c>
      <c r="G101" s="574"/>
      <c r="H101" s="575"/>
    </row>
    <row r="102" spans="1:8" ht="32.25" hidden="1" customHeight="1" x14ac:dyDescent="0.2">
      <c r="A102" s="220"/>
      <c r="B102" s="524" t="s">
        <v>887</v>
      </c>
      <c r="C102" s="571"/>
      <c r="D102" s="571"/>
      <c r="E102" s="526"/>
      <c r="F102" s="85" t="s">
        <v>822</v>
      </c>
      <c r="G102" s="72"/>
      <c r="H102" s="73"/>
    </row>
    <row r="103" spans="1:8" ht="32.25" hidden="1" customHeight="1" x14ac:dyDescent="0.2">
      <c r="A103" s="220"/>
      <c r="B103" s="524" t="s">
        <v>797</v>
      </c>
      <c r="C103" s="525"/>
      <c r="D103" s="525"/>
      <c r="E103" s="526"/>
      <c r="F103" s="573" t="s">
        <v>540</v>
      </c>
      <c r="G103" s="574"/>
      <c r="H103" s="575"/>
    </row>
    <row r="104" spans="1:8" ht="32.25" hidden="1" customHeight="1" x14ac:dyDescent="0.2">
      <c r="A104" s="220"/>
      <c r="B104" s="524" t="s">
        <v>983</v>
      </c>
      <c r="C104" s="525"/>
      <c r="D104" s="525"/>
      <c r="E104" s="526"/>
      <c r="F104" s="573" t="s">
        <v>1017</v>
      </c>
      <c r="G104" s="574"/>
      <c r="H104" s="575"/>
    </row>
    <row r="105" spans="1:8" ht="32.25" hidden="1" customHeight="1" x14ac:dyDescent="0.2">
      <c r="A105" s="220"/>
      <c r="B105" s="524"/>
      <c r="C105" s="525"/>
      <c r="D105" s="525"/>
      <c r="E105" s="526"/>
      <c r="F105" s="573"/>
      <c r="G105" s="574"/>
      <c r="H105" s="575"/>
    </row>
    <row r="106" spans="1:8" ht="32.25" hidden="1" customHeight="1" x14ac:dyDescent="0.2">
      <c r="A106" s="220"/>
      <c r="B106" s="524"/>
      <c r="C106" s="525"/>
      <c r="D106" s="525"/>
      <c r="E106" s="526"/>
      <c r="F106" s="573"/>
      <c r="G106" s="574"/>
      <c r="H106" s="575"/>
    </row>
    <row r="107" spans="1:8" ht="32.25" hidden="1" customHeight="1" x14ac:dyDescent="0.2">
      <c r="A107" s="220"/>
      <c r="B107" s="524"/>
      <c r="C107" s="525"/>
      <c r="D107" s="525"/>
      <c r="E107" s="526"/>
      <c r="F107" s="967"/>
      <c r="G107" s="968"/>
      <c r="H107" s="969"/>
    </row>
    <row r="108" spans="1:8" ht="32.25" hidden="1" customHeight="1" x14ac:dyDescent="0.2">
      <c r="A108" s="220"/>
      <c r="B108" s="524"/>
      <c r="C108" s="525"/>
      <c r="D108" s="525"/>
      <c r="E108" s="526"/>
      <c r="F108" s="967"/>
      <c r="G108" s="968"/>
      <c r="H108" s="969"/>
    </row>
    <row r="109" spans="1:8" ht="32.25" hidden="1" customHeight="1" x14ac:dyDescent="0.2">
      <c r="A109" s="220"/>
      <c r="B109" s="524"/>
      <c r="C109" s="525"/>
      <c r="D109" s="525"/>
      <c r="E109" s="526"/>
      <c r="F109" s="967"/>
      <c r="G109" s="968"/>
      <c r="H109" s="969"/>
    </row>
    <row r="110" spans="1:8" ht="32.25" hidden="1" customHeight="1" x14ac:dyDescent="0.2">
      <c r="A110" s="220"/>
      <c r="B110" s="524"/>
      <c r="C110" s="525"/>
      <c r="D110" s="525"/>
      <c r="E110" s="526"/>
      <c r="F110" s="967"/>
      <c r="G110" s="968"/>
      <c r="H110" s="969"/>
    </row>
    <row r="111" spans="1:8" ht="32.25" hidden="1" customHeight="1" x14ac:dyDescent="0.2">
      <c r="A111" s="220"/>
      <c r="B111" s="524"/>
      <c r="C111" s="525"/>
      <c r="D111" s="525"/>
      <c r="E111" s="526"/>
      <c r="F111" s="967"/>
      <c r="G111" s="968"/>
      <c r="H111" s="969"/>
    </row>
    <row r="112" spans="1:8" ht="32.25" hidden="1" customHeight="1" x14ac:dyDescent="0.2">
      <c r="A112" s="220"/>
      <c r="B112" s="524"/>
      <c r="C112" s="525"/>
      <c r="D112" s="525"/>
      <c r="E112" s="526"/>
      <c r="F112" s="967"/>
      <c r="G112" s="968"/>
      <c r="H112" s="969"/>
    </row>
    <row r="113" spans="1:8" ht="32.25" hidden="1" customHeight="1" x14ac:dyDescent="0.2">
      <c r="A113" s="220"/>
      <c r="B113" s="524"/>
      <c r="C113" s="525"/>
      <c r="D113" s="525"/>
      <c r="E113" s="526"/>
      <c r="F113" s="1014"/>
      <c r="G113" s="1015"/>
      <c r="H113" s="1016"/>
    </row>
    <row r="114" spans="1:8" ht="32.25" hidden="1" customHeight="1" x14ac:dyDescent="0.2">
      <c r="A114" s="220"/>
      <c r="B114" s="524"/>
      <c r="C114" s="525"/>
      <c r="D114" s="525"/>
      <c r="E114" s="526"/>
      <c r="F114" s="573"/>
      <c r="G114" s="574"/>
      <c r="H114" s="575"/>
    </row>
    <row r="115" spans="1:8" ht="32.25" hidden="1" customHeight="1" x14ac:dyDescent="0.2">
      <c r="A115" s="220"/>
      <c r="B115" s="524"/>
      <c r="C115" s="525"/>
      <c r="D115" s="525"/>
      <c r="E115" s="526"/>
      <c r="F115" s="957"/>
      <c r="G115" s="958"/>
      <c r="H115" s="959"/>
    </row>
    <row r="116" spans="1:8" s="577" customFormat="1" ht="15.75" x14ac:dyDescent="0.2">
      <c r="A116" s="569"/>
      <c r="B116" s="828" t="s">
        <v>45</v>
      </c>
      <c r="C116" s="829">
        <f>SUM(C85:C114)</f>
        <v>0</v>
      </c>
      <c r="D116" s="829">
        <f>SUM(D85:D114)</f>
        <v>0</v>
      </c>
      <c r="E116" s="830">
        <f>SUM(E85:E114)</f>
        <v>0</v>
      </c>
      <c r="F116" s="581"/>
      <c r="G116" s="581"/>
      <c r="H116" s="581"/>
    </row>
    <row r="117" spans="1:8" ht="21" customHeight="1" x14ac:dyDescent="0.2">
      <c r="A117" s="220"/>
      <c r="B117" s="219"/>
      <c r="C117" s="87"/>
      <c r="D117" s="87"/>
      <c r="E117" s="88"/>
      <c r="F117" s="63"/>
      <c r="G117" s="63"/>
      <c r="H117" s="63"/>
    </row>
    <row r="118" spans="1:8" ht="24.75" customHeight="1" x14ac:dyDescent="0.2">
      <c r="A118" s="220"/>
      <c r="B118" s="1766" t="s">
        <v>323</v>
      </c>
      <c r="C118" s="1767"/>
      <c r="D118" s="1768"/>
      <c r="E118" s="1768"/>
      <c r="F118" s="1768"/>
      <c r="G118" s="1768"/>
      <c r="H118" s="1769"/>
    </row>
    <row r="119" spans="1:8" ht="39" customHeight="1" x14ac:dyDescent="0.2">
      <c r="A119" s="220"/>
      <c r="B119" s="222" t="s">
        <v>180</v>
      </c>
      <c r="C119" s="222" t="s">
        <v>68</v>
      </c>
      <c r="D119" s="66" t="s">
        <v>253</v>
      </c>
      <c r="E119" s="66" t="s">
        <v>125</v>
      </c>
      <c r="F119" s="66" t="s">
        <v>43</v>
      </c>
      <c r="G119" s="66" t="s">
        <v>129</v>
      </c>
      <c r="H119" s="66" t="s">
        <v>44</v>
      </c>
    </row>
    <row r="120" spans="1:8" ht="15.75" hidden="1" x14ac:dyDescent="0.2">
      <c r="A120" s="220"/>
      <c r="B120" s="82"/>
      <c r="C120" s="83"/>
      <c r="D120" s="83"/>
      <c r="E120" s="84"/>
      <c r="F120" s="85"/>
      <c r="G120" s="72"/>
      <c r="H120" s="73"/>
    </row>
    <row r="121" spans="1:8" ht="15.75" x14ac:dyDescent="0.2">
      <c r="A121" s="220"/>
      <c r="B121" s="301" t="s">
        <v>45</v>
      </c>
      <c r="C121" s="302">
        <f>SUM(C120:C120)</f>
        <v>0</v>
      </c>
      <c r="D121" s="302">
        <f>SUM(D120:D120)</f>
        <v>0</v>
      </c>
      <c r="E121" s="309">
        <f>SUM(E120:E120)</f>
        <v>0</v>
      </c>
      <c r="F121" s="63"/>
      <c r="G121" s="63"/>
      <c r="H121" s="63"/>
    </row>
    <row r="122" spans="1:8" ht="15.75" x14ac:dyDescent="0.2">
      <c r="A122" s="220"/>
      <c r="B122" s="219"/>
      <c r="C122" s="219"/>
      <c r="D122" s="87"/>
      <c r="E122" s="88"/>
      <c r="F122" s="89"/>
      <c r="G122" s="76"/>
      <c r="H122" s="77"/>
    </row>
    <row r="123" spans="1:8" ht="24.75" customHeight="1" x14ac:dyDescent="0.2">
      <c r="A123" s="220"/>
      <c r="B123" s="1766" t="s">
        <v>151</v>
      </c>
      <c r="C123" s="1767"/>
      <c r="D123" s="1768"/>
      <c r="E123" s="1768"/>
      <c r="F123" s="1768"/>
      <c r="G123" s="1768"/>
      <c r="H123" s="1769"/>
    </row>
    <row r="124" spans="1:8" ht="28.5" customHeight="1" x14ac:dyDescent="0.2">
      <c r="A124" s="220"/>
      <c r="B124" s="222" t="s">
        <v>249</v>
      </c>
      <c r="C124" s="222" t="s">
        <v>68</v>
      </c>
      <c r="D124" s="66" t="s">
        <v>253</v>
      </c>
      <c r="E124" s="66" t="s">
        <v>125</v>
      </c>
      <c r="F124" s="66" t="s">
        <v>43</v>
      </c>
      <c r="G124" s="66" t="s">
        <v>129</v>
      </c>
      <c r="H124" s="66" t="s">
        <v>44</v>
      </c>
    </row>
    <row r="125" spans="1:8" ht="43.5" hidden="1" customHeight="1" x14ac:dyDescent="0.2">
      <c r="A125" s="220"/>
      <c r="B125" s="74" t="s">
        <v>498</v>
      </c>
      <c r="C125" s="83">
        <v>0</v>
      </c>
      <c r="D125" s="83">
        <v>0</v>
      </c>
      <c r="E125" s="84"/>
      <c r="F125" s="289" t="s">
        <v>499</v>
      </c>
      <c r="G125" s="303"/>
      <c r="H125" s="303"/>
    </row>
    <row r="126" spans="1:8" ht="43.5" hidden="1" customHeight="1" x14ac:dyDescent="0.2">
      <c r="A126" s="220"/>
      <c r="B126" s="74" t="s">
        <v>498</v>
      </c>
      <c r="C126" s="83"/>
      <c r="D126" s="83"/>
      <c r="E126" s="84"/>
      <c r="F126" s="289" t="s">
        <v>499</v>
      </c>
      <c r="G126" s="303"/>
      <c r="H126" s="303"/>
    </row>
    <row r="127" spans="1:8" ht="33.75" hidden="1" customHeight="1" x14ac:dyDescent="0.2">
      <c r="A127" s="220"/>
      <c r="B127" s="74" t="s">
        <v>717</v>
      </c>
      <c r="C127" s="83"/>
      <c r="D127" s="83"/>
      <c r="E127" s="84"/>
      <c r="F127" s="289" t="s">
        <v>718</v>
      </c>
      <c r="G127" s="303"/>
      <c r="H127" s="303"/>
    </row>
    <row r="128" spans="1:8" ht="33.75" hidden="1" customHeight="1" x14ac:dyDescent="0.2">
      <c r="A128" s="220"/>
      <c r="B128" s="74"/>
      <c r="C128" s="83"/>
      <c r="D128" s="83"/>
      <c r="E128" s="84"/>
      <c r="F128" s="289"/>
      <c r="G128" s="303"/>
      <c r="H128" s="303"/>
    </row>
    <row r="129" spans="1:8" ht="33.75" hidden="1" customHeight="1" x14ac:dyDescent="0.2">
      <c r="A129" s="220"/>
      <c r="B129" s="74"/>
      <c r="C129" s="83"/>
      <c r="D129" s="83"/>
      <c r="E129" s="84"/>
      <c r="F129" s="289"/>
      <c r="G129" s="303"/>
      <c r="H129" s="303"/>
    </row>
    <row r="130" spans="1:8" ht="35.25" hidden="1" customHeight="1" x14ac:dyDescent="0.2">
      <c r="A130" s="220"/>
      <c r="B130" s="74"/>
      <c r="C130" s="83"/>
      <c r="D130" s="83"/>
      <c r="E130" s="84"/>
      <c r="F130" s="289"/>
      <c r="G130" s="303"/>
      <c r="H130" s="303"/>
    </row>
    <row r="131" spans="1:8" ht="19.5" hidden="1" customHeight="1" x14ac:dyDescent="0.2">
      <c r="A131" s="220"/>
      <c r="B131" s="74"/>
      <c r="C131" s="83"/>
      <c r="D131" s="83"/>
      <c r="E131" s="84"/>
      <c r="F131" s="289"/>
      <c r="G131" s="303"/>
      <c r="H131" s="303"/>
    </row>
    <row r="132" spans="1:8" ht="19.5" hidden="1" customHeight="1" x14ac:dyDescent="0.2">
      <c r="A132" s="220"/>
      <c r="B132" s="74"/>
      <c r="C132" s="83"/>
      <c r="D132" s="83"/>
      <c r="E132" s="84"/>
      <c r="F132" s="289"/>
      <c r="G132" s="303"/>
      <c r="H132" s="303"/>
    </row>
    <row r="133" spans="1:8" ht="19.5" hidden="1" customHeight="1" x14ac:dyDescent="0.2">
      <c r="A133" s="220"/>
      <c r="B133" s="74"/>
      <c r="C133" s="83"/>
      <c r="D133" s="83"/>
      <c r="E133" s="84"/>
      <c r="F133" s="289"/>
      <c r="G133" s="303"/>
      <c r="H133" s="303"/>
    </row>
    <row r="134" spans="1:8" ht="27" hidden="1" customHeight="1" x14ac:dyDescent="0.2">
      <c r="A134" s="220"/>
      <c r="B134" s="74"/>
      <c r="C134" s="83"/>
      <c r="D134" s="83"/>
      <c r="E134" s="526"/>
      <c r="F134" s="289"/>
      <c r="G134" s="303"/>
      <c r="H134" s="303"/>
    </row>
    <row r="135" spans="1:8" ht="27" hidden="1" customHeight="1" x14ac:dyDescent="0.2">
      <c r="A135" s="220"/>
      <c r="B135" s="524"/>
      <c r="C135" s="83"/>
      <c r="D135" s="83"/>
      <c r="E135" s="526"/>
      <c r="F135" s="289"/>
      <c r="G135" s="303"/>
      <c r="H135" s="303"/>
    </row>
    <row r="136" spans="1:8" ht="27" hidden="1" customHeight="1" x14ac:dyDescent="0.2">
      <c r="A136" s="220"/>
      <c r="B136" s="524"/>
      <c r="C136" s="83"/>
      <c r="D136" s="83"/>
      <c r="E136" s="526"/>
      <c r="F136" s="289"/>
      <c r="G136" s="303"/>
      <c r="H136" s="303"/>
    </row>
    <row r="137" spans="1:8" ht="29.25" hidden="1" customHeight="1" x14ac:dyDescent="0.2">
      <c r="A137" s="220"/>
      <c r="B137" s="524"/>
      <c r="C137" s="83"/>
      <c r="D137" s="83"/>
      <c r="E137" s="526"/>
      <c r="F137" s="289"/>
      <c r="G137" s="303"/>
      <c r="H137" s="303"/>
    </row>
    <row r="138" spans="1:8" ht="29.25" hidden="1" customHeight="1" x14ac:dyDescent="0.2">
      <c r="A138" s="220"/>
      <c r="B138" s="524"/>
      <c r="C138" s="525"/>
      <c r="D138" s="525"/>
      <c r="E138" s="526"/>
      <c r="F138" s="289"/>
      <c r="G138" s="303"/>
      <c r="H138" s="303"/>
    </row>
    <row r="139" spans="1:8" ht="29.25" hidden="1" customHeight="1" x14ac:dyDescent="0.2">
      <c r="A139" s="220"/>
      <c r="B139" s="524"/>
      <c r="C139" s="525"/>
      <c r="D139" s="525"/>
      <c r="E139" s="526"/>
      <c r="F139" s="289"/>
      <c r="G139" s="303"/>
      <c r="H139" s="303"/>
    </row>
    <row r="140" spans="1:8" ht="15.75" x14ac:dyDescent="0.2">
      <c r="A140" s="220"/>
      <c r="B140" s="301" t="s">
        <v>45</v>
      </c>
      <c r="C140" s="302">
        <f>SUM(C125:C139)</f>
        <v>0</v>
      </c>
      <c r="D140" s="302">
        <f>SUM(D125:D139)</f>
        <v>0</v>
      </c>
      <c r="E140" s="309">
        <f>SUM(E125:E139)</f>
        <v>0</v>
      </c>
      <c r="F140" s="89"/>
      <c r="G140" s="89"/>
      <c r="H140" s="76"/>
    </row>
    <row r="141" spans="1:8" ht="24.95" customHeight="1" x14ac:dyDescent="0.2">
      <c r="A141" s="220"/>
      <c r="B141" s="219"/>
      <c r="C141" s="219"/>
      <c r="D141" s="87"/>
      <c r="E141" s="88"/>
      <c r="F141" s="89"/>
      <c r="G141" s="89"/>
      <c r="H141" s="76"/>
    </row>
    <row r="142" spans="1:8" ht="15" customHeight="1" x14ac:dyDescent="0.2">
      <c r="A142" s="220"/>
      <c r="B142" s="219"/>
      <c r="C142" s="219"/>
      <c r="D142" s="79"/>
      <c r="E142" s="80"/>
      <c r="F142" s="81"/>
      <c r="G142" s="81"/>
      <c r="H142" s="63"/>
    </row>
    <row r="143" spans="1:8" ht="24.75" customHeight="1" x14ac:dyDescent="0.2">
      <c r="A143" s="220"/>
      <c r="B143" s="1766" t="s">
        <v>154</v>
      </c>
      <c r="C143" s="1767"/>
      <c r="D143" s="1768"/>
      <c r="E143" s="1768"/>
      <c r="F143" s="1768"/>
      <c r="G143" s="1768"/>
      <c r="H143" s="1769"/>
    </row>
    <row r="144" spans="1:8" ht="36.75" customHeight="1" x14ac:dyDescent="0.2">
      <c r="A144" s="220"/>
      <c r="B144" s="222" t="s">
        <v>249</v>
      </c>
      <c r="C144" s="222" t="s">
        <v>68</v>
      </c>
      <c r="D144" s="66" t="s">
        <v>253</v>
      </c>
      <c r="E144" s="66" t="s">
        <v>112</v>
      </c>
      <c r="F144" s="90" t="s">
        <v>46</v>
      </c>
      <c r="G144" s="66" t="s">
        <v>62</v>
      </c>
      <c r="H144" s="90" t="s">
        <v>47</v>
      </c>
    </row>
    <row r="145" spans="1:8" ht="36" hidden="1" customHeight="1" x14ac:dyDescent="0.2">
      <c r="A145" s="220"/>
      <c r="B145" s="74" t="s">
        <v>848</v>
      </c>
      <c r="C145" s="83"/>
      <c r="D145" s="83"/>
      <c r="E145" s="84"/>
      <c r="F145" s="504"/>
      <c r="G145" s="85"/>
      <c r="H145" s="72"/>
    </row>
    <row r="146" spans="1:8" ht="36" hidden="1" customHeight="1" x14ac:dyDescent="0.2">
      <c r="A146" s="220"/>
      <c r="B146" s="718" t="s">
        <v>859</v>
      </c>
      <c r="C146" s="707"/>
      <c r="D146" s="707"/>
      <c r="E146" s="733"/>
      <c r="F146" s="708"/>
      <c r="G146" s="85"/>
      <c r="H146" s="705"/>
    </row>
    <row r="147" spans="1:8" ht="36" hidden="1" customHeight="1" x14ac:dyDescent="0.2">
      <c r="A147" s="220"/>
      <c r="B147" s="970" t="s">
        <v>865</v>
      </c>
      <c r="C147" s="971"/>
      <c r="D147" s="971"/>
      <c r="E147" s="972"/>
      <c r="F147" s="973"/>
      <c r="G147" s="85"/>
      <c r="H147" s="955"/>
    </row>
    <row r="148" spans="1:8" ht="36" hidden="1" customHeight="1" x14ac:dyDescent="0.2">
      <c r="A148" s="220"/>
      <c r="B148" s="1269" t="s">
        <v>877</v>
      </c>
      <c r="C148" s="1270"/>
      <c r="D148" s="1270"/>
      <c r="E148" s="1275"/>
      <c r="F148" s="1272"/>
      <c r="G148" s="1276"/>
      <c r="H148" s="1277"/>
    </row>
    <row r="149" spans="1:8" ht="36" hidden="1" customHeight="1" x14ac:dyDescent="0.2">
      <c r="A149" s="220"/>
      <c r="B149" s="1269" t="s">
        <v>868</v>
      </c>
      <c r="C149" s="1270"/>
      <c r="D149" s="1270"/>
      <c r="E149" s="1275"/>
      <c r="F149" s="1272"/>
      <c r="G149" s="1276"/>
      <c r="H149" s="1277"/>
    </row>
    <row r="150" spans="1:8" ht="36" hidden="1" customHeight="1" x14ac:dyDescent="0.2">
      <c r="A150" s="220"/>
      <c r="B150" s="1269" t="s">
        <v>888</v>
      </c>
      <c r="C150" s="1270"/>
      <c r="D150" s="1270"/>
      <c r="E150" s="1275"/>
      <c r="F150" s="1272"/>
      <c r="G150" s="1276"/>
      <c r="H150" s="1277"/>
    </row>
    <row r="151" spans="1:8" ht="36" hidden="1" customHeight="1" x14ac:dyDescent="0.2">
      <c r="A151" s="220"/>
      <c r="B151" s="970"/>
      <c r="C151" s="971"/>
      <c r="D151" s="971"/>
      <c r="E151" s="972"/>
      <c r="F151" s="973"/>
      <c r="G151" s="85"/>
      <c r="H151" s="955"/>
    </row>
    <row r="152" spans="1:8" ht="15" customHeight="1" x14ac:dyDescent="0.2">
      <c r="A152" s="220"/>
      <c r="B152" s="222" t="s">
        <v>133</v>
      </c>
      <c r="C152" s="86">
        <f>SUM(C145:C151)</f>
        <v>0</v>
      </c>
      <c r="D152" s="86">
        <f>SUM(D145:D151)</f>
        <v>0</v>
      </c>
      <c r="E152" s="831">
        <f>SUM(E145:E151)</f>
        <v>0</v>
      </c>
      <c r="F152" s="85"/>
      <c r="G152" s="85"/>
      <c r="H152" s="72"/>
    </row>
    <row r="153" spans="1:8" ht="15" customHeight="1" x14ac:dyDescent="0.2">
      <c r="A153" s="220"/>
      <c r="B153" s="219"/>
      <c r="C153" s="87"/>
      <c r="D153" s="87"/>
      <c r="E153" s="88"/>
      <c r="F153" s="81"/>
      <c r="G153" s="81"/>
      <c r="H153" s="97"/>
    </row>
    <row r="154" spans="1:8" ht="14.25" customHeight="1" x14ac:dyDescent="0.2">
      <c r="A154" s="220"/>
      <c r="B154" s="78"/>
      <c r="C154" s="78"/>
      <c r="D154" s="833"/>
      <c r="E154" s="81"/>
      <c r="F154" s="80"/>
      <c r="G154" s="81"/>
      <c r="H154" s="63"/>
    </row>
    <row r="155" spans="1:8" ht="24.75" customHeight="1" x14ac:dyDescent="0.2">
      <c r="A155" s="220"/>
      <c r="B155" s="1766" t="s">
        <v>250</v>
      </c>
      <c r="C155" s="1767"/>
      <c r="D155" s="1768"/>
      <c r="E155" s="1768"/>
      <c r="F155" s="1768"/>
      <c r="G155" s="1768"/>
      <c r="H155" s="1769"/>
    </row>
    <row r="156" spans="1:8" s="65" customFormat="1" ht="30" customHeight="1" x14ac:dyDescent="0.2">
      <c r="A156" s="220"/>
      <c r="B156" s="66" t="s">
        <v>251</v>
      </c>
      <c r="C156" s="66" t="s">
        <v>68</v>
      </c>
      <c r="D156" s="66" t="s">
        <v>253</v>
      </c>
      <c r="E156" s="66" t="s">
        <v>125</v>
      </c>
      <c r="F156" s="66" t="s">
        <v>46</v>
      </c>
      <c r="G156" s="66" t="s">
        <v>62</v>
      </c>
      <c r="H156" s="66" t="s">
        <v>43</v>
      </c>
    </row>
    <row r="157" spans="1:8" ht="33.75" hidden="1" customHeight="1" x14ac:dyDescent="0.2">
      <c r="A157" s="220"/>
      <c r="B157" s="74" t="s">
        <v>755</v>
      </c>
      <c r="C157" s="83"/>
      <c r="D157" s="83"/>
      <c r="E157" s="84"/>
      <c r="F157" s="504"/>
      <c r="G157" s="303" t="s">
        <v>802</v>
      </c>
      <c r="H157" s="303" t="s">
        <v>803</v>
      </c>
    </row>
    <row r="158" spans="1:8" ht="61.5" hidden="1" customHeight="1" x14ac:dyDescent="0.2">
      <c r="A158" s="220"/>
      <c r="B158" s="74" t="s">
        <v>789</v>
      </c>
      <c r="C158" s="83"/>
      <c r="D158" s="83"/>
      <c r="E158" s="84"/>
      <c r="F158" s="504"/>
      <c r="G158" s="303" t="s">
        <v>100</v>
      </c>
      <c r="H158" s="303" t="s">
        <v>804</v>
      </c>
    </row>
    <row r="159" spans="1:8" ht="54.75" hidden="1" customHeight="1" x14ac:dyDescent="0.2">
      <c r="A159" s="220"/>
      <c r="B159" s="74" t="s">
        <v>749</v>
      </c>
      <c r="C159" s="83"/>
      <c r="D159" s="83"/>
      <c r="E159" s="84"/>
      <c r="F159" s="504"/>
      <c r="G159" s="303" t="s">
        <v>100</v>
      </c>
      <c r="H159" s="303" t="s">
        <v>804</v>
      </c>
    </row>
    <row r="160" spans="1:8" ht="53.25" hidden="1" customHeight="1" x14ac:dyDescent="0.2">
      <c r="A160" s="220"/>
      <c r="B160" s="74" t="s">
        <v>750</v>
      </c>
      <c r="C160" s="83"/>
      <c r="D160" s="83"/>
      <c r="E160" s="84"/>
      <c r="F160" s="504"/>
      <c r="G160" s="303" t="s">
        <v>100</v>
      </c>
      <c r="H160" s="303" t="s">
        <v>804</v>
      </c>
    </row>
    <row r="161" spans="1:8" ht="33.75" hidden="1" customHeight="1" x14ac:dyDescent="0.2">
      <c r="A161" s="220"/>
      <c r="B161" s="74" t="s">
        <v>751</v>
      </c>
      <c r="C161" s="83"/>
      <c r="D161" s="83"/>
      <c r="E161" s="84"/>
      <c r="F161" s="504"/>
      <c r="G161" s="303" t="s">
        <v>100</v>
      </c>
      <c r="H161" s="303" t="s">
        <v>804</v>
      </c>
    </row>
    <row r="162" spans="1:8" ht="33.75" hidden="1" customHeight="1" x14ac:dyDescent="0.2">
      <c r="A162" s="220"/>
      <c r="B162" s="74" t="s">
        <v>790</v>
      </c>
      <c r="C162" s="83"/>
      <c r="D162" s="83"/>
      <c r="E162" s="84"/>
      <c r="F162" s="504"/>
      <c r="G162" s="303" t="s">
        <v>128</v>
      </c>
      <c r="H162" s="303" t="s">
        <v>804</v>
      </c>
    </row>
    <row r="163" spans="1:8" ht="33.75" hidden="1" customHeight="1" x14ac:dyDescent="0.2">
      <c r="A163" s="220"/>
      <c r="B163" s="74" t="s">
        <v>791</v>
      </c>
      <c r="C163" s="83"/>
      <c r="D163" s="83"/>
      <c r="E163" s="84"/>
      <c r="F163" s="504"/>
      <c r="G163" s="303" t="s">
        <v>128</v>
      </c>
      <c r="H163" s="303" t="s">
        <v>804</v>
      </c>
    </row>
    <row r="164" spans="1:8" ht="33.75" hidden="1" customHeight="1" x14ac:dyDescent="0.2">
      <c r="A164" s="220"/>
      <c r="B164" s="74" t="s">
        <v>792</v>
      </c>
      <c r="C164" s="83"/>
      <c r="D164" s="83"/>
      <c r="E164" s="84"/>
      <c r="F164" s="504"/>
      <c r="G164" s="303" t="s">
        <v>128</v>
      </c>
      <c r="H164" s="303" t="s">
        <v>804</v>
      </c>
    </row>
    <row r="165" spans="1:8" ht="31.5" hidden="1" x14ac:dyDescent="0.2">
      <c r="A165" s="220"/>
      <c r="B165" s="74" t="s">
        <v>793</v>
      </c>
      <c r="C165" s="83"/>
      <c r="D165" s="83"/>
      <c r="E165" s="84"/>
      <c r="F165" s="504"/>
      <c r="G165" s="303" t="s">
        <v>128</v>
      </c>
      <c r="H165" s="303" t="s">
        <v>805</v>
      </c>
    </row>
    <row r="166" spans="1:8" ht="31.5" hidden="1" x14ac:dyDescent="0.2">
      <c r="A166" s="220"/>
      <c r="B166" s="74" t="s">
        <v>794</v>
      </c>
      <c r="C166" s="83"/>
      <c r="D166" s="83"/>
      <c r="E166" s="84"/>
      <c r="F166" s="504"/>
      <c r="G166" s="303" t="s">
        <v>128</v>
      </c>
      <c r="H166" s="303" t="s">
        <v>805</v>
      </c>
    </row>
    <row r="167" spans="1:8" ht="39" hidden="1" customHeight="1" x14ac:dyDescent="0.2">
      <c r="A167" s="220"/>
      <c r="B167" s="74" t="s">
        <v>801</v>
      </c>
      <c r="C167" s="83"/>
      <c r="D167" s="83"/>
      <c r="E167" s="84"/>
      <c r="F167" s="504"/>
      <c r="G167" s="303" t="s">
        <v>802</v>
      </c>
      <c r="H167" s="303" t="s">
        <v>806</v>
      </c>
    </row>
    <row r="168" spans="1:8" ht="22.5" hidden="1" customHeight="1" x14ac:dyDescent="0.2">
      <c r="A168" s="220"/>
      <c r="B168" s="74" t="s">
        <v>811</v>
      </c>
      <c r="C168" s="83"/>
      <c r="D168" s="83"/>
      <c r="E168" s="734"/>
      <c r="F168" s="504"/>
      <c r="G168" s="303" t="s">
        <v>917</v>
      </c>
      <c r="H168" s="303" t="s">
        <v>803</v>
      </c>
    </row>
    <row r="169" spans="1:8" ht="27.6" hidden="1" customHeight="1" x14ac:dyDescent="0.2">
      <c r="A169" s="220"/>
      <c r="B169" s="74" t="s">
        <v>752</v>
      </c>
      <c r="C169" s="83"/>
      <c r="D169" s="83"/>
      <c r="E169" s="734"/>
      <c r="F169" s="504"/>
      <c r="G169" s="303" t="s">
        <v>100</v>
      </c>
      <c r="H169" s="303" t="s">
        <v>805</v>
      </c>
    </row>
    <row r="170" spans="1:8" ht="27.6" hidden="1" customHeight="1" x14ac:dyDescent="0.2">
      <c r="A170" s="220"/>
      <c r="B170" s="1269" t="s">
        <v>753</v>
      </c>
      <c r="C170" s="1270"/>
      <c r="D170" s="1270"/>
      <c r="E170" s="1271"/>
      <c r="F170" s="1272"/>
      <c r="G170" s="1273" t="s">
        <v>128</v>
      </c>
      <c r="H170" s="1273" t="s">
        <v>805</v>
      </c>
    </row>
    <row r="171" spans="1:8" ht="27.6" hidden="1" customHeight="1" x14ac:dyDescent="0.2">
      <c r="A171" s="220"/>
      <c r="B171" s="1287" t="s">
        <v>754</v>
      </c>
      <c r="C171" s="1288"/>
      <c r="D171" s="1288"/>
      <c r="E171" s="1289"/>
      <c r="F171" s="1290"/>
      <c r="G171" s="1291" t="s">
        <v>802</v>
      </c>
      <c r="H171" s="1291" t="s">
        <v>806</v>
      </c>
    </row>
    <row r="172" spans="1:8" ht="27.6" hidden="1" customHeight="1" x14ac:dyDescent="0.2">
      <c r="A172" s="220"/>
      <c r="B172" s="1287" t="s">
        <v>892</v>
      </c>
      <c r="C172" s="1288"/>
      <c r="D172" s="1288"/>
      <c r="E172" s="1289"/>
      <c r="F172" s="1290"/>
      <c r="G172" s="1291" t="s">
        <v>304</v>
      </c>
      <c r="H172" s="1291" t="s">
        <v>803</v>
      </c>
    </row>
    <row r="173" spans="1:8" ht="27.6" hidden="1" customHeight="1" x14ac:dyDescent="0.2">
      <c r="A173" s="220"/>
      <c r="B173" s="1330" t="s">
        <v>837</v>
      </c>
      <c r="C173" s="1331"/>
      <c r="D173" s="1331"/>
      <c r="E173" s="1332"/>
      <c r="F173" s="1333"/>
      <c r="G173" s="1334" t="s">
        <v>949</v>
      </c>
      <c r="H173" s="1334" t="s">
        <v>803</v>
      </c>
    </row>
    <row r="174" spans="1:8" ht="27.6" hidden="1" customHeight="1" x14ac:dyDescent="0.2">
      <c r="A174" s="220"/>
      <c r="B174" s="1330" t="s">
        <v>836</v>
      </c>
      <c r="C174" s="1331"/>
      <c r="D174" s="1331"/>
      <c r="E174" s="1332"/>
      <c r="F174" s="1333"/>
      <c r="G174" s="1334" t="s">
        <v>802</v>
      </c>
      <c r="H174" s="1334" t="s">
        <v>806</v>
      </c>
    </row>
    <row r="175" spans="1:8" ht="27.6" hidden="1" customHeight="1" x14ac:dyDescent="0.2">
      <c r="A175" s="220"/>
      <c r="B175" s="1330" t="s">
        <v>953</v>
      </c>
      <c r="C175" s="1331"/>
      <c r="D175" s="1331"/>
      <c r="E175" s="1332"/>
      <c r="F175" s="1333"/>
      <c r="G175" s="1334" t="s">
        <v>802</v>
      </c>
      <c r="H175" s="1334" t="s">
        <v>806</v>
      </c>
    </row>
    <row r="176" spans="1:8" ht="27.6" hidden="1" customHeight="1" x14ac:dyDescent="0.2">
      <c r="A176" s="220"/>
      <c r="B176" s="1330" t="s">
        <v>979</v>
      </c>
      <c r="C176" s="1331"/>
      <c r="D176" s="1331"/>
      <c r="E176" s="1332"/>
      <c r="F176" s="1333"/>
      <c r="G176" s="1334" t="s">
        <v>802</v>
      </c>
      <c r="H176" s="1334" t="s">
        <v>806</v>
      </c>
    </row>
    <row r="177" spans="1:8" ht="27.6" hidden="1" customHeight="1" x14ac:dyDescent="0.2">
      <c r="A177" s="220"/>
      <c r="B177" s="1330" t="s">
        <v>954</v>
      </c>
      <c r="C177" s="1331"/>
      <c r="D177" s="1331"/>
      <c r="E177" s="1332"/>
      <c r="F177" s="1333"/>
      <c r="G177" s="1334" t="s">
        <v>802</v>
      </c>
      <c r="H177" s="1334" t="s">
        <v>806</v>
      </c>
    </row>
    <row r="178" spans="1:8" ht="27.6" hidden="1" customHeight="1" x14ac:dyDescent="0.2">
      <c r="A178" s="220"/>
      <c r="B178" s="1287" t="s">
        <v>980</v>
      </c>
      <c r="C178" s="1288"/>
      <c r="D178" s="1288"/>
      <c r="E178" s="1289"/>
      <c r="F178" s="1290"/>
      <c r="G178" s="1291" t="s">
        <v>802</v>
      </c>
      <c r="H178" s="1291" t="s">
        <v>362</v>
      </c>
    </row>
    <row r="179" spans="1:8" ht="27.6" hidden="1" customHeight="1" x14ac:dyDescent="0.2">
      <c r="A179" s="220"/>
      <c r="B179" s="524" t="s">
        <v>981</v>
      </c>
      <c r="C179" s="525"/>
      <c r="D179" s="525"/>
      <c r="E179" s="1352"/>
      <c r="F179" s="1353"/>
      <c r="G179" s="1028" t="s">
        <v>802</v>
      </c>
      <c r="H179" s="1028" t="s">
        <v>362</v>
      </c>
    </row>
    <row r="180" spans="1:8" ht="27.6" hidden="1" customHeight="1" x14ac:dyDescent="0.2">
      <c r="A180" s="220"/>
      <c r="B180" s="524" t="s">
        <v>982</v>
      </c>
      <c r="C180" s="525"/>
      <c r="D180" s="525"/>
      <c r="E180" s="1352"/>
      <c r="F180" s="1353"/>
      <c r="G180" s="1028" t="s">
        <v>802</v>
      </c>
      <c r="H180" s="1028" t="s">
        <v>362</v>
      </c>
    </row>
    <row r="181" spans="1:8" ht="27.6" hidden="1" customHeight="1" x14ac:dyDescent="0.2">
      <c r="A181" s="220"/>
      <c r="B181" s="524" t="s">
        <v>1018</v>
      </c>
      <c r="C181" s="525"/>
      <c r="D181" s="525"/>
      <c r="E181" s="1352"/>
      <c r="F181" s="1353"/>
      <c r="G181" s="1028" t="s">
        <v>304</v>
      </c>
      <c r="H181" s="1028" t="s">
        <v>1019</v>
      </c>
    </row>
    <row r="182" spans="1:8" ht="27.6" hidden="1" customHeight="1" x14ac:dyDescent="0.2">
      <c r="A182" s="220"/>
      <c r="B182" s="524" t="s">
        <v>952</v>
      </c>
      <c r="C182" s="525"/>
      <c r="D182" s="525"/>
      <c r="E182" s="1352"/>
      <c r="F182" s="1353"/>
      <c r="G182" s="1028" t="s">
        <v>1020</v>
      </c>
      <c r="H182" s="1028" t="s">
        <v>362</v>
      </c>
    </row>
    <row r="183" spans="1:8" ht="15.75" x14ac:dyDescent="0.2">
      <c r="A183" s="220"/>
      <c r="B183" s="301" t="s">
        <v>147</v>
      </c>
      <c r="C183" s="302">
        <f>SUM(C157:C182)</f>
        <v>0</v>
      </c>
      <c r="D183" s="302">
        <f>SUM(D157:D178)</f>
        <v>0</v>
      </c>
      <c r="E183" s="309">
        <f>SUM(E157:E182)</f>
        <v>0</v>
      </c>
      <c r="F183" s="91"/>
      <c r="G183" s="89"/>
      <c r="H183" s="76"/>
    </row>
    <row r="184" spans="1:8" ht="15.75" x14ac:dyDescent="0.2">
      <c r="A184" s="220"/>
      <c r="B184" s="219"/>
      <c r="C184" s="219"/>
      <c r="D184" s="87"/>
      <c r="E184" s="88"/>
      <c r="F184" s="65"/>
      <c r="G184" s="65"/>
      <c r="H184" s="65"/>
    </row>
    <row r="185" spans="1:8" ht="15" customHeight="1" x14ac:dyDescent="0.2">
      <c r="A185" s="220"/>
      <c r="B185" s="78"/>
      <c r="C185" s="78"/>
      <c r="D185" s="79"/>
      <c r="E185" s="92"/>
      <c r="F185" s="65"/>
      <c r="G185" s="563"/>
      <c r="H185" s="65"/>
    </row>
    <row r="186" spans="1:8" s="515" customFormat="1" ht="15" customHeight="1" x14ac:dyDescent="0.25">
      <c r="A186" s="513"/>
      <c r="B186" s="507" t="s">
        <v>146</v>
      </c>
      <c r="C186" s="508">
        <v>0</v>
      </c>
      <c r="D186" s="508">
        <v>0</v>
      </c>
      <c r="E186" s="509">
        <v>0</v>
      </c>
      <c r="F186" s="514"/>
      <c r="G186" s="1274"/>
      <c r="H186" s="514"/>
    </row>
    <row r="187" spans="1:8" ht="15" customHeight="1" x14ac:dyDescent="0.2">
      <c r="A187" s="220"/>
      <c r="B187" s="219"/>
      <c r="C187" s="219"/>
      <c r="D187" s="79"/>
      <c r="E187" s="92"/>
      <c r="F187" s="65"/>
      <c r="G187" s="563"/>
      <c r="H187" s="65"/>
    </row>
    <row r="188" spans="1:8" ht="15" customHeight="1" x14ac:dyDescent="0.2">
      <c r="A188" s="220"/>
      <c r="B188" s="219"/>
      <c r="C188" s="219"/>
      <c r="D188" s="79"/>
      <c r="E188" s="92"/>
      <c r="F188" s="65"/>
      <c r="G188" s="65"/>
      <c r="H188" s="65"/>
    </row>
    <row r="189" spans="1:8" ht="15" customHeight="1" x14ac:dyDescent="0.25">
      <c r="A189" s="220"/>
      <c r="B189" s="507" t="s">
        <v>184</v>
      </c>
      <c r="C189" s="508">
        <f>+C80+C116+C121+C152+C140+C186+C183</f>
        <v>0</v>
      </c>
      <c r="D189" s="508">
        <f>+D80+D116+D121+D152+D140+D186+D183</f>
        <v>0</v>
      </c>
      <c r="E189" s="1017">
        <f>+E80+E116+E121+E152+E140+E186+E183</f>
        <v>0</v>
      </c>
      <c r="F189" s="176"/>
      <c r="G189" s="64"/>
      <c r="H189" s="176"/>
    </row>
    <row r="190" spans="1:8" ht="15" customHeight="1" x14ac:dyDescent="0.25">
      <c r="A190" s="220"/>
      <c r="B190" s="510"/>
      <c r="C190" s="511"/>
      <c r="D190" s="511"/>
      <c r="E190" s="512"/>
      <c r="F190" s="176"/>
      <c r="G190" s="563"/>
      <c r="H190" s="176"/>
    </row>
    <row r="191" spans="1:8" ht="15" customHeight="1" x14ac:dyDescent="0.2">
      <c r="A191" s="220"/>
      <c r="B191" s="219"/>
      <c r="C191" s="219"/>
      <c r="D191" s="79"/>
      <c r="E191" s="92"/>
      <c r="F191" s="65"/>
      <c r="G191" s="176"/>
      <c r="H191" s="65"/>
    </row>
    <row r="192" spans="1:8" ht="25.5" customHeight="1" x14ac:dyDescent="0.2">
      <c r="A192" s="220"/>
      <c r="B192" s="1772" t="s">
        <v>277</v>
      </c>
      <c r="C192" s="1772"/>
      <c r="D192" s="1772"/>
      <c r="E192" s="1772"/>
      <c r="F192" s="1772"/>
      <c r="G192" s="1772"/>
      <c r="H192" s="1772"/>
    </row>
    <row r="193" spans="1:8" ht="25.5" customHeight="1" x14ac:dyDescent="0.2">
      <c r="A193" s="220"/>
      <c r="B193" s="219"/>
      <c r="C193" s="219"/>
      <c r="D193" s="219"/>
      <c r="E193" s="219"/>
      <c r="F193" s="219"/>
      <c r="G193" s="219"/>
      <c r="H193" s="219"/>
    </row>
    <row r="194" spans="1:8" ht="15" customHeight="1" x14ac:dyDescent="0.2">
      <c r="A194" s="220"/>
      <c r="B194" s="222" t="s">
        <v>252</v>
      </c>
      <c r="C194" s="222" t="s">
        <v>68</v>
      </c>
      <c r="D194" s="222" t="s">
        <v>253</v>
      </c>
      <c r="E194" s="90" t="s">
        <v>49</v>
      </c>
      <c r="F194" s="65"/>
      <c r="G194" s="65"/>
      <c r="H194" s="65"/>
    </row>
    <row r="195" spans="1:8" ht="36" hidden="1" customHeight="1" x14ac:dyDescent="0.2">
      <c r="A195" s="220"/>
      <c r="B195" s="74"/>
      <c r="C195" s="83"/>
      <c r="D195" s="83"/>
      <c r="E195" s="84"/>
      <c r="F195" s="65"/>
      <c r="G195" s="65"/>
      <c r="H195" s="65"/>
    </row>
    <row r="196" spans="1:8" ht="32.25" hidden="1" customHeight="1" x14ac:dyDescent="0.2">
      <c r="A196" s="220"/>
      <c r="B196" s="74"/>
      <c r="C196" s="83"/>
      <c r="D196" s="83"/>
      <c r="E196" s="84"/>
      <c r="F196" s="563"/>
      <c r="G196" s="65"/>
      <c r="H196" s="65"/>
    </row>
    <row r="197" spans="1:8" ht="28.5" hidden="1" customHeight="1" x14ac:dyDescent="0.2">
      <c r="A197" s="220"/>
      <c r="B197" s="74"/>
      <c r="C197" s="83"/>
      <c r="D197" s="83"/>
      <c r="E197" s="84"/>
      <c r="F197" s="65"/>
      <c r="G197" s="65"/>
      <c r="H197" s="65"/>
    </row>
    <row r="198" spans="1:8" ht="28.5" hidden="1" customHeight="1" x14ac:dyDescent="0.2">
      <c r="A198" s="220"/>
      <c r="B198" s="74"/>
      <c r="C198" s="83"/>
      <c r="D198" s="83"/>
      <c r="E198" s="84"/>
      <c r="F198" s="65"/>
      <c r="G198" s="65"/>
      <c r="H198" s="65"/>
    </row>
    <row r="199" spans="1:8" ht="28.5" hidden="1" customHeight="1" x14ac:dyDescent="0.2">
      <c r="A199" s="220"/>
      <c r="B199" s="74"/>
      <c r="C199" s="83"/>
      <c r="D199" s="83"/>
      <c r="E199" s="84"/>
      <c r="F199" s="65"/>
      <c r="G199" s="65"/>
      <c r="H199" s="65"/>
    </row>
    <row r="200" spans="1:8" ht="28.5" hidden="1" customHeight="1" x14ac:dyDescent="0.2">
      <c r="A200" s="220"/>
      <c r="B200" s="74"/>
      <c r="C200" s="83"/>
      <c r="D200" s="83"/>
      <c r="E200" s="84"/>
      <c r="F200" s="65"/>
      <c r="G200" s="65"/>
      <c r="H200" s="65"/>
    </row>
    <row r="201" spans="1:8" ht="28.5" hidden="1" customHeight="1" x14ac:dyDescent="0.2">
      <c r="A201" s="220"/>
      <c r="B201" s="74"/>
      <c r="C201" s="83"/>
      <c r="D201" s="83"/>
      <c r="E201" s="84"/>
      <c r="F201" s="65"/>
      <c r="G201" s="65"/>
      <c r="H201" s="65"/>
    </row>
    <row r="202" spans="1:8" ht="28.5" hidden="1" customHeight="1" x14ac:dyDescent="0.2">
      <c r="A202" s="220"/>
      <c r="B202" s="74"/>
      <c r="C202" s="83"/>
      <c r="D202" s="83"/>
      <c r="E202" s="84"/>
      <c r="F202" s="65"/>
      <c r="G202" s="65"/>
      <c r="H202" s="65"/>
    </row>
    <row r="203" spans="1:8" ht="28.5" hidden="1" customHeight="1" x14ac:dyDescent="0.2">
      <c r="A203" s="220"/>
      <c r="B203" s="1159"/>
      <c r="C203" s="83"/>
      <c r="D203" s="83"/>
      <c r="E203" s="1160"/>
      <c r="F203" s="65"/>
      <c r="G203" s="65"/>
      <c r="H203" s="65"/>
    </row>
    <row r="204" spans="1:8" ht="28.5" hidden="1" customHeight="1" x14ac:dyDescent="0.2">
      <c r="A204" s="220"/>
      <c r="B204" s="1159"/>
      <c r="C204" s="83"/>
      <c r="D204" s="83"/>
      <c r="E204" s="1160"/>
      <c r="F204" s="65"/>
      <c r="G204" s="65"/>
      <c r="H204" s="65"/>
    </row>
    <row r="205" spans="1:8" ht="28.5" hidden="1" customHeight="1" x14ac:dyDescent="0.2">
      <c r="A205" s="220"/>
      <c r="B205" s="1159"/>
      <c r="C205" s="1142"/>
      <c r="D205" s="83"/>
      <c r="E205" s="1160"/>
      <c r="F205" s="65"/>
      <c r="G205" s="65"/>
      <c r="H205" s="65"/>
    </row>
    <row r="206" spans="1:8" ht="28.5" hidden="1" customHeight="1" x14ac:dyDescent="0.2">
      <c r="A206" s="220"/>
      <c r="B206" s="1159"/>
      <c r="C206" s="83"/>
      <c r="D206" s="83"/>
      <c r="E206" s="1160"/>
      <c r="F206" s="65"/>
      <c r="G206" s="65"/>
      <c r="H206" s="65"/>
    </row>
    <row r="207" spans="1:8" ht="28.5" hidden="1" customHeight="1" x14ac:dyDescent="0.2">
      <c r="A207" s="220"/>
      <c r="B207" s="1159"/>
      <c r="C207" s="83"/>
      <c r="D207" s="83"/>
      <c r="E207" s="1160"/>
      <c r="F207" s="65"/>
      <c r="G207" s="65"/>
      <c r="H207" s="65"/>
    </row>
    <row r="208" spans="1:8" ht="28.5" hidden="1" customHeight="1" x14ac:dyDescent="0.2">
      <c r="A208" s="220"/>
      <c r="B208" s="1159"/>
      <c r="C208" s="83"/>
      <c r="D208" s="83"/>
      <c r="E208" s="1160"/>
      <c r="F208" s="65"/>
      <c r="G208" s="65"/>
      <c r="H208" s="65"/>
    </row>
    <row r="209" spans="1:8" ht="28.5" hidden="1" customHeight="1" x14ac:dyDescent="0.2">
      <c r="A209" s="220"/>
      <c r="B209" s="1264"/>
      <c r="C209" s="83"/>
      <c r="D209" s="83"/>
      <c r="E209" s="1265"/>
      <c r="F209" s="65"/>
      <c r="G209" s="65"/>
      <c r="H209" s="65"/>
    </row>
    <row r="210" spans="1:8" ht="28.5" hidden="1" customHeight="1" x14ac:dyDescent="0.2">
      <c r="A210" s="220"/>
      <c r="B210" s="1264"/>
      <c r="C210" s="83"/>
      <c r="D210" s="83"/>
      <c r="E210" s="1265"/>
      <c r="F210" s="65"/>
      <c r="G210" s="65"/>
      <c r="H210" s="65"/>
    </row>
    <row r="211" spans="1:8" ht="28.5" hidden="1" customHeight="1" x14ac:dyDescent="0.2">
      <c r="A211" s="220"/>
      <c r="B211" s="1264"/>
      <c r="C211" s="83"/>
      <c r="D211" s="83"/>
      <c r="E211" s="1265"/>
      <c r="F211" s="65"/>
      <c r="G211" s="65"/>
      <c r="H211" s="65"/>
    </row>
    <row r="212" spans="1:8" ht="28.5" hidden="1" customHeight="1" x14ac:dyDescent="0.2">
      <c r="A212" s="220"/>
      <c r="B212" s="1264"/>
      <c r="C212" s="83"/>
      <c r="D212" s="83"/>
      <c r="E212" s="1265"/>
      <c r="F212" s="65"/>
      <c r="G212" s="65"/>
      <c r="H212" s="65"/>
    </row>
    <row r="213" spans="1:8" ht="28.5" hidden="1" customHeight="1" x14ac:dyDescent="0.2">
      <c r="A213" s="220"/>
      <c r="B213" s="1264"/>
      <c r="C213" s="83"/>
      <c r="D213" s="83"/>
      <c r="E213" s="1265"/>
      <c r="F213" s="65"/>
      <c r="G213" s="65"/>
      <c r="H213" s="65"/>
    </row>
    <row r="214" spans="1:8" ht="28.5" hidden="1" customHeight="1" x14ac:dyDescent="0.2">
      <c r="A214" s="220"/>
      <c r="B214" s="1264"/>
      <c r="C214" s="83"/>
      <c r="D214" s="83"/>
      <c r="E214" s="1265"/>
      <c r="F214" s="65"/>
      <c r="G214" s="65"/>
      <c r="H214" s="65"/>
    </row>
    <row r="215" spans="1:8" ht="28.5" hidden="1" customHeight="1" x14ac:dyDescent="0.2">
      <c r="A215" s="220"/>
      <c r="B215" s="1264"/>
      <c r="C215" s="83"/>
      <c r="D215" s="83"/>
      <c r="E215" s="1265"/>
      <c r="F215" s="65"/>
      <c r="G215" s="65"/>
      <c r="H215" s="65"/>
    </row>
    <row r="216" spans="1:8" ht="28.5" hidden="1" customHeight="1" x14ac:dyDescent="0.2">
      <c r="A216" s="220"/>
      <c r="B216" s="1264"/>
      <c r="C216" s="83"/>
      <c r="D216" s="83"/>
      <c r="E216" s="1265"/>
      <c r="F216" s="65"/>
      <c r="G216" s="65"/>
      <c r="H216" s="65"/>
    </row>
    <row r="217" spans="1:8" ht="28.5" hidden="1" customHeight="1" x14ac:dyDescent="0.2">
      <c r="A217" s="220"/>
      <c r="B217" s="1264"/>
      <c r="C217" s="83"/>
      <c r="D217" s="83"/>
      <c r="E217" s="1265"/>
      <c r="F217" s="65"/>
      <c r="G217" s="65"/>
      <c r="H217" s="65"/>
    </row>
    <row r="218" spans="1:8" ht="28.5" hidden="1" customHeight="1" x14ac:dyDescent="0.2">
      <c r="A218" s="220"/>
      <c r="B218" s="1264"/>
      <c r="C218" s="83"/>
      <c r="D218" s="83"/>
      <c r="E218" s="1265"/>
      <c r="F218" s="65"/>
      <c r="G218" s="65"/>
      <c r="H218" s="65"/>
    </row>
    <row r="219" spans="1:8" ht="28.5" hidden="1" customHeight="1" x14ac:dyDescent="0.2">
      <c r="A219" s="220"/>
      <c r="B219" s="1264"/>
      <c r="C219" s="83"/>
      <c r="D219" s="83"/>
      <c r="E219" s="1265"/>
      <c r="F219" s="65"/>
      <c r="G219" s="65"/>
      <c r="H219" s="65"/>
    </row>
    <row r="220" spans="1:8" ht="28.5" hidden="1" customHeight="1" x14ac:dyDescent="0.2">
      <c r="A220" s="220"/>
      <c r="B220" s="1264"/>
      <c r="C220" s="83"/>
      <c r="D220" s="83"/>
      <c r="E220" s="1265"/>
      <c r="F220" s="65"/>
      <c r="G220" s="65"/>
      <c r="H220" s="65"/>
    </row>
    <row r="221" spans="1:8" ht="28.5" hidden="1" customHeight="1" x14ac:dyDescent="0.2">
      <c r="A221" s="220"/>
      <c r="B221" s="1264"/>
      <c r="C221" s="83"/>
      <c r="D221" s="83"/>
      <c r="E221" s="1265"/>
      <c r="F221" s="65"/>
      <c r="G221" s="65"/>
      <c r="H221" s="65"/>
    </row>
    <row r="222" spans="1:8" ht="28.5" hidden="1" customHeight="1" x14ac:dyDescent="0.2">
      <c r="A222" s="220"/>
      <c r="B222" s="1264"/>
      <c r="C222" s="83"/>
      <c r="D222" s="83"/>
      <c r="E222" s="1265"/>
      <c r="F222" s="65"/>
      <c r="G222" s="65"/>
      <c r="H222" s="65"/>
    </row>
    <row r="223" spans="1:8" ht="28.5" hidden="1" customHeight="1" x14ac:dyDescent="0.2">
      <c r="A223" s="220"/>
      <c r="B223" s="1264"/>
      <c r="C223" s="83"/>
      <c r="D223" s="83"/>
      <c r="E223" s="1265"/>
      <c r="F223" s="65"/>
      <c r="G223" s="65"/>
      <c r="H223" s="65"/>
    </row>
    <row r="224" spans="1:8" ht="28.5" hidden="1" customHeight="1" x14ac:dyDescent="0.2">
      <c r="A224" s="220"/>
      <c r="B224" s="1264"/>
      <c r="C224" s="83"/>
      <c r="D224" s="83"/>
      <c r="E224" s="1265"/>
      <c r="F224" s="65"/>
      <c r="G224" s="65"/>
      <c r="H224" s="65"/>
    </row>
    <row r="225" spans="1:8" ht="28.5" hidden="1" customHeight="1" x14ac:dyDescent="0.2">
      <c r="A225" s="220"/>
      <c r="B225" s="1264"/>
      <c r="C225" s="83"/>
      <c r="D225" s="83"/>
      <c r="E225" s="1265"/>
      <c r="F225" s="65"/>
      <c r="G225" s="65"/>
      <c r="H225" s="65"/>
    </row>
    <row r="226" spans="1:8" ht="28.5" hidden="1" customHeight="1" x14ac:dyDescent="0.2">
      <c r="A226" s="220"/>
      <c r="B226" s="1264"/>
      <c r="C226" s="83"/>
      <c r="D226" s="83"/>
      <c r="E226" s="1265"/>
      <c r="F226" s="65"/>
      <c r="G226" s="65"/>
      <c r="H226" s="65"/>
    </row>
    <row r="227" spans="1:8" ht="28.5" hidden="1" customHeight="1" x14ac:dyDescent="0.2">
      <c r="A227" s="220"/>
      <c r="B227" s="1264"/>
      <c r="C227" s="83"/>
      <c r="D227" s="83"/>
      <c r="E227" s="1265"/>
      <c r="F227" s="65"/>
      <c r="G227" s="65"/>
      <c r="H227" s="65"/>
    </row>
    <row r="228" spans="1:8" ht="28.5" hidden="1" customHeight="1" x14ac:dyDescent="0.2">
      <c r="A228" s="220"/>
      <c r="B228" s="1264"/>
      <c r="C228" s="83"/>
      <c r="D228" s="83"/>
      <c r="E228" s="1265"/>
      <c r="F228" s="65"/>
      <c r="G228" s="65"/>
      <c r="H228" s="65"/>
    </row>
    <row r="229" spans="1:8" ht="28.5" hidden="1" customHeight="1" x14ac:dyDescent="0.2">
      <c r="A229" s="220"/>
      <c r="B229" s="1264"/>
      <c r="C229" s="83"/>
      <c r="D229" s="83"/>
      <c r="E229" s="1265"/>
      <c r="F229" s="65"/>
      <c r="G229" s="65"/>
      <c r="H229" s="65"/>
    </row>
    <row r="230" spans="1:8" ht="28.5" hidden="1" customHeight="1" x14ac:dyDescent="0.2">
      <c r="A230" s="220"/>
      <c r="B230" s="1264"/>
      <c r="C230" s="83"/>
      <c r="D230" s="83"/>
      <c r="E230" s="1265"/>
      <c r="F230" s="65"/>
      <c r="G230" s="65"/>
      <c r="H230" s="65"/>
    </row>
    <row r="231" spans="1:8" ht="28.5" hidden="1" customHeight="1" x14ac:dyDescent="0.2">
      <c r="A231" s="220"/>
      <c r="B231" s="1264"/>
      <c r="C231" s="83"/>
      <c r="D231" s="83"/>
      <c r="E231" s="1265"/>
      <c r="F231" s="65"/>
      <c r="G231" s="65"/>
      <c r="H231" s="65"/>
    </row>
    <row r="232" spans="1:8" ht="28.5" hidden="1" customHeight="1" x14ac:dyDescent="0.2">
      <c r="A232" s="220"/>
      <c r="B232" s="1264"/>
      <c r="C232" s="83"/>
      <c r="D232" s="83"/>
      <c r="E232" s="1265"/>
      <c r="F232" s="65"/>
      <c r="G232" s="65"/>
      <c r="H232" s="65"/>
    </row>
    <row r="233" spans="1:8" ht="28.5" hidden="1" customHeight="1" x14ac:dyDescent="0.2">
      <c r="A233" s="220"/>
      <c r="B233" s="1264"/>
      <c r="C233" s="83"/>
      <c r="D233" s="83"/>
      <c r="E233" s="1265"/>
      <c r="F233" s="65"/>
      <c r="G233" s="65"/>
      <c r="H233" s="65"/>
    </row>
    <row r="234" spans="1:8" ht="28.5" hidden="1" customHeight="1" x14ac:dyDescent="0.2">
      <c r="A234" s="220"/>
      <c r="B234" s="1264"/>
      <c r="C234" s="83"/>
      <c r="D234" s="83"/>
      <c r="E234" s="1265"/>
      <c r="F234" s="65"/>
      <c r="G234" s="65"/>
      <c r="H234" s="65"/>
    </row>
    <row r="235" spans="1:8" ht="28.5" hidden="1" customHeight="1" x14ac:dyDescent="0.2">
      <c r="A235" s="220"/>
      <c r="B235" s="1264"/>
      <c r="C235" s="83"/>
      <c r="D235" s="83"/>
      <c r="E235" s="1265"/>
      <c r="F235" s="65"/>
      <c r="G235" s="65"/>
      <c r="H235" s="65"/>
    </row>
    <row r="236" spans="1:8" ht="28.5" hidden="1" customHeight="1" x14ac:dyDescent="0.2">
      <c r="A236" s="220"/>
      <c r="B236" s="1264"/>
      <c r="C236" s="83"/>
      <c r="D236" s="83"/>
      <c r="E236" s="1265"/>
      <c r="F236" s="65"/>
      <c r="G236" s="65"/>
      <c r="H236" s="65"/>
    </row>
    <row r="237" spans="1:8" ht="28.5" hidden="1" customHeight="1" x14ac:dyDescent="0.2">
      <c r="A237" s="220"/>
      <c r="B237" s="1264"/>
      <c r="C237" s="83"/>
      <c r="D237" s="83"/>
      <c r="E237" s="1265"/>
      <c r="F237" s="65"/>
      <c r="G237" s="65"/>
      <c r="H237" s="65"/>
    </row>
    <row r="238" spans="1:8" ht="28.5" hidden="1" customHeight="1" x14ac:dyDescent="0.2">
      <c r="A238" s="220"/>
      <c r="B238" s="1264"/>
      <c r="C238" s="83"/>
      <c r="D238" s="83"/>
      <c r="E238" s="1265"/>
      <c r="F238" s="65"/>
      <c r="G238" s="65"/>
      <c r="H238" s="65"/>
    </row>
    <row r="239" spans="1:8" ht="28.5" hidden="1" customHeight="1" x14ac:dyDescent="0.2">
      <c r="A239" s="220"/>
      <c r="B239" s="1264"/>
      <c r="C239" s="83"/>
      <c r="D239" s="83"/>
      <c r="E239" s="1265"/>
      <c r="F239" s="65"/>
      <c r="G239" s="65"/>
      <c r="H239" s="65"/>
    </row>
    <row r="240" spans="1:8" ht="28.5" hidden="1" customHeight="1" x14ac:dyDescent="0.2">
      <c r="A240" s="220"/>
      <c r="B240" s="1159"/>
      <c r="C240" s="83"/>
      <c r="D240" s="83"/>
      <c r="E240" s="1160"/>
      <c r="F240" s="65"/>
      <c r="G240" s="65"/>
      <c r="H240" s="65"/>
    </row>
    <row r="241" spans="1:8" ht="28.5" hidden="1" customHeight="1" x14ac:dyDescent="0.2">
      <c r="A241" s="220"/>
      <c r="B241" s="1159"/>
      <c r="C241" s="83"/>
      <c r="D241" s="83"/>
      <c r="E241" s="1160"/>
      <c r="F241" s="65"/>
      <c r="G241" s="65"/>
      <c r="H241" s="65"/>
    </row>
    <row r="242" spans="1:8" ht="28.5" hidden="1" customHeight="1" x14ac:dyDescent="0.2">
      <c r="A242" s="220"/>
      <c r="B242" s="1159"/>
      <c r="C242" s="83"/>
      <c r="D242" s="83"/>
      <c r="E242" s="1160"/>
      <c r="F242" s="65"/>
      <c r="G242" s="65"/>
      <c r="H242" s="65"/>
    </row>
    <row r="243" spans="1:8" ht="28.5" hidden="1" customHeight="1" x14ac:dyDescent="0.2">
      <c r="A243" s="220"/>
      <c r="B243" s="1159"/>
      <c r="C243" s="83"/>
      <c r="D243" s="83"/>
      <c r="E243" s="1160"/>
      <c r="F243" s="65"/>
      <c r="G243" s="65"/>
      <c r="H243" s="65"/>
    </row>
    <row r="244" spans="1:8" ht="28.5" hidden="1" customHeight="1" x14ac:dyDescent="0.2">
      <c r="A244" s="220"/>
      <c r="B244" s="1159"/>
      <c r="C244" s="83"/>
      <c r="D244" s="83"/>
      <c r="E244" s="1160"/>
      <c r="F244" s="65"/>
      <c r="G244" s="65"/>
      <c r="H244" s="65"/>
    </row>
    <row r="245" spans="1:8" ht="28.5" hidden="1" customHeight="1" x14ac:dyDescent="0.2">
      <c r="A245" s="220"/>
      <c r="B245" s="1159"/>
      <c r="C245" s="83"/>
      <c r="D245" s="83"/>
      <c r="E245" s="1160"/>
      <c r="F245" s="65"/>
      <c r="G245" s="65"/>
      <c r="H245" s="65"/>
    </row>
    <row r="246" spans="1:8" ht="28.5" hidden="1" customHeight="1" x14ac:dyDescent="0.2">
      <c r="A246" s="220"/>
      <c r="B246" s="1159"/>
      <c r="C246" s="83"/>
      <c r="D246" s="83"/>
      <c r="E246" s="1160"/>
      <c r="F246" s="65"/>
      <c r="G246" s="65"/>
      <c r="H246" s="65"/>
    </row>
    <row r="247" spans="1:8" ht="28.5" hidden="1" customHeight="1" x14ac:dyDescent="0.2">
      <c r="A247" s="220"/>
      <c r="B247" s="1159"/>
      <c r="C247" s="83"/>
      <c r="D247" s="83"/>
      <c r="E247" s="1160"/>
      <c r="F247" s="65"/>
      <c r="G247" s="65"/>
      <c r="H247" s="65"/>
    </row>
    <row r="248" spans="1:8" ht="28.5" hidden="1" customHeight="1" x14ac:dyDescent="0.2">
      <c r="A248" s="220"/>
      <c r="B248" s="1159"/>
      <c r="C248" s="83"/>
      <c r="D248" s="83"/>
      <c r="E248" s="1160"/>
      <c r="F248" s="65"/>
      <c r="G248" s="65"/>
      <c r="H248" s="65"/>
    </row>
    <row r="249" spans="1:8" ht="28.5" hidden="1" customHeight="1" x14ac:dyDescent="0.2">
      <c r="A249" s="220"/>
      <c r="B249" s="1159"/>
      <c r="C249" s="83"/>
      <c r="D249" s="83"/>
      <c r="E249" s="1160"/>
      <c r="F249" s="65"/>
      <c r="G249" s="65"/>
      <c r="H249" s="65"/>
    </row>
    <row r="250" spans="1:8" ht="28.5" hidden="1" customHeight="1" x14ac:dyDescent="0.2">
      <c r="A250" s="220"/>
      <c r="B250" s="1159"/>
      <c r="C250" s="83"/>
      <c r="D250" s="83"/>
      <c r="E250" s="1160"/>
      <c r="F250" s="65"/>
      <c r="G250" s="65"/>
      <c r="H250" s="65"/>
    </row>
    <row r="251" spans="1:8" ht="28.5" hidden="1" customHeight="1" x14ac:dyDescent="0.2">
      <c r="A251" s="220"/>
      <c r="B251" s="1159"/>
      <c r="C251" s="83"/>
      <c r="D251" s="83"/>
      <c r="E251" s="1160"/>
      <c r="F251" s="65"/>
      <c r="G251" s="65"/>
      <c r="H251" s="65"/>
    </row>
    <row r="252" spans="1:8" ht="28.5" hidden="1" customHeight="1" x14ac:dyDescent="0.2">
      <c r="A252" s="220"/>
      <c r="B252" s="1159"/>
      <c r="C252" s="83"/>
      <c r="D252" s="83"/>
      <c r="E252" s="1160"/>
      <c r="F252" s="65"/>
      <c r="G252" s="65"/>
      <c r="H252" s="65"/>
    </row>
    <row r="253" spans="1:8" ht="28.5" hidden="1" customHeight="1" x14ac:dyDescent="0.2">
      <c r="A253" s="220"/>
      <c r="B253" s="1159"/>
      <c r="C253" s="83"/>
      <c r="D253" s="83"/>
      <c r="E253" s="1160"/>
      <c r="F253" s="65"/>
      <c r="G253" s="65"/>
      <c r="H253" s="65"/>
    </row>
    <row r="254" spans="1:8" ht="28.5" hidden="1" customHeight="1" x14ac:dyDescent="0.2">
      <c r="A254" s="220"/>
      <c r="B254" s="1159"/>
      <c r="C254" s="83"/>
      <c r="D254" s="83"/>
      <c r="E254" s="1160"/>
      <c r="F254" s="65"/>
      <c r="G254" s="65"/>
      <c r="H254" s="65"/>
    </row>
    <row r="255" spans="1:8" ht="28.5" hidden="1" customHeight="1" x14ac:dyDescent="0.2">
      <c r="A255" s="220"/>
      <c r="B255" s="1159"/>
      <c r="C255" s="83"/>
      <c r="D255" s="83"/>
      <c r="E255" s="1160"/>
      <c r="F255" s="65"/>
      <c r="G255" s="65"/>
      <c r="H255" s="65"/>
    </row>
    <row r="256" spans="1:8" ht="28.5" hidden="1" customHeight="1" x14ac:dyDescent="0.2">
      <c r="A256" s="220"/>
      <c r="B256" s="1159"/>
      <c r="C256" s="83"/>
      <c r="D256" s="83"/>
      <c r="E256" s="1160"/>
      <c r="F256" s="65"/>
      <c r="G256" s="65"/>
      <c r="H256" s="65"/>
    </row>
    <row r="257" spans="1:8" ht="28.5" hidden="1" customHeight="1" x14ac:dyDescent="0.2">
      <c r="A257" s="220"/>
      <c r="B257" s="1159"/>
      <c r="C257" s="83"/>
      <c r="D257" s="83"/>
      <c r="E257" s="1160"/>
      <c r="F257" s="65"/>
      <c r="G257" s="65"/>
      <c r="H257" s="65"/>
    </row>
    <row r="258" spans="1:8" ht="28.5" hidden="1" customHeight="1" x14ac:dyDescent="0.2">
      <c r="A258" s="220"/>
      <c r="B258" s="1159"/>
      <c r="C258" s="83"/>
      <c r="D258" s="83"/>
      <c r="E258" s="1160"/>
      <c r="F258" s="65"/>
      <c r="G258" s="65"/>
      <c r="H258" s="65"/>
    </row>
    <row r="259" spans="1:8" ht="28.5" hidden="1" customHeight="1" x14ac:dyDescent="0.2">
      <c r="A259" s="220"/>
      <c r="B259" s="1159"/>
      <c r="C259" s="83"/>
      <c r="D259" s="83"/>
      <c r="E259" s="1160"/>
      <c r="F259" s="65"/>
      <c r="G259" s="65"/>
      <c r="H259" s="65"/>
    </row>
    <row r="260" spans="1:8" ht="28.5" hidden="1" customHeight="1" x14ac:dyDescent="0.2">
      <c r="A260" s="220"/>
      <c r="B260" s="1159"/>
      <c r="C260" s="83"/>
      <c r="D260" s="83"/>
      <c r="E260" s="1160"/>
      <c r="F260" s="65"/>
      <c r="G260" s="65"/>
      <c r="H260" s="65"/>
    </row>
    <row r="261" spans="1:8" ht="28.5" hidden="1" customHeight="1" x14ac:dyDescent="0.2">
      <c r="A261" s="220"/>
      <c r="B261" s="1159"/>
      <c r="C261" s="1142"/>
      <c r="D261" s="1142"/>
      <c r="E261" s="1160"/>
      <c r="F261" s="65"/>
      <c r="G261" s="65"/>
      <c r="H261" s="65"/>
    </row>
    <row r="262" spans="1:8" ht="28.5" hidden="1" customHeight="1" x14ac:dyDescent="0.2">
      <c r="A262" s="220"/>
      <c r="B262" s="1159"/>
      <c r="C262" s="1142"/>
      <c r="D262" s="1142"/>
      <c r="E262" s="1160"/>
      <c r="F262" s="65"/>
      <c r="G262" s="65"/>
      <c r="H262" s="65"/>
    </row>
    <row r="263" spans="1:8" ht="28.5" hidden="1" customHeight="1" x14ac:dyDescent="0.2">
      <c r="A263" s="220"/>
      <c r="B263" s="1159"/>
      <c r="C263" s="1142"/>
      <c r="D263" s="1142"/>
      <c r="E263" s="1160"/>
      <c r="F263" s="65"/>
      <c r="G263" s="65"/>
      <c r="H263" s="65"/>
    </row>
    <row r="264" spans="1:8" ht="28.5" hidden="1" customHeight="1" x14ac:dyDescent="0.2">
      <c r="A264" s="220"/>
      <c r="B264" s="1159"/>
      <c r="C264" s="1142"/>
      <c r="D264" s="1142"/>
      <c r="E264" s="1160"/>
      <c r="F264" s="65"/>
      <c r="G264" s="65"/>
      <c r="H264" s="65"/>
    </row>
    <row r="265" spans="1:8" ht="28.5" hidden="1" customHeight="1" x14ac:dyDescent="0.2">
      <c r="A265" s="220"/>
      <c r="B265" s="1159"/>
      <c r="C265" s="1142"/>
      <c r="D265" s="1142"/>
      <c r="E265" s="1160"/>
      <c r="F265" s="65"/>
      <c r="G265" s="65"/>
      <c r="H265" s="65"/>
    </row>
    <row r="266" spans="1:8" ht="28.5" hidden="1" customHeight="1" x14ac:dyDescent="0.2">
      <c r="A266" s="220"/>
      <c r="B266" s="1159"/>
      <c r="C266" s="1142"/>
      <c r="D266" s="1142"/>
      <c r="E266" s="1160"/>
      <c r="F266" s="65"/>
      <c r="G266" s="65"/>
      <c r="H266" s="65"/>
    </row>
    <row r="267" spans="1:8" ht="28.5" hidden="1" customHeight="1" x14ac:dyDescent="0.2">
      <c r="A267" s="220"/>
      <c r="B267" s="1159"/>
      <c r="C267" s="1142"/>
      <c r="D267" s="1142"/>
      <c r="E267" s="1160"/>
      <c r="F267" s="65"/>
      <c r="G267" s="65"/>
      <c r="H267" s="65"/>
    </row>
    <row r="268" spans="1:8" ht="28.5" hidden="1" customHeight="1" x14ac:dyDescent="0.2">
      <c r="A268" s="220"/>
      <c r="B268" s="1159"/>
      <c r="C268" s="1142"/>
      <c r="D268" s="1142"/>
      <c r="E268" s="1160"/>
      <c r="F268" s="65"/>
      <c r="G268" s="65"/>
      <c r="H268" s="65"/>
    </row>
    <row r="269" spans="1:8" ht="28.5" hidden="1" customHeight="1" x14ac:dyDescent="0.2">
      <c r="A269" s="220"/>
      <c r="B269" s="1159"/>
      <c r="C269" s="1142"/>
      <c r="D269" s="1142"/>
      <c r="E269" s="1160"/>
      <c r="F269" s="65"/>
      <c r="G269" s="65"/>
      <c r="H269" s="65"/>
    </row>
    <row r="270" spans="1:8" ht="28.5" hidden="1" customHeight="1" x14ac:dyDescent="0.2">
      <c r="A270" s="220"/>
      <c r="B270" s="1159"/>
      <c r="C270" s="1142"/>
      <c r="D270" s="1142"/>
      <c r="E270" s="1160"/>
      <c r="F270" s="65"/>
      <c r="G270" s="65"/>
      <c r="H270" s="65"/>
    </row>
    <row r="271" spans="1:8" ht="28.5" hidden="1" customHeight="1" x14ac:dyDescent="0.2">
      <c r="A271" s="220"/>
      <c r="B271" s="1159"/>
      <c r="C271" s="1142"/>
      <c r="D271" s="1142"/>
      <c r="E271" s="1160"/>
      <c r="F271" s="65"/>
      <c r="G271" s="65"/>
      <c r="H271" s="65"/>
    </row>
    <row r="272" spans="1:8" ht="15" customHeight="1" x14ac:dyDescent="0.25">
      <c r="A272" s="220"/>
      <c r="B272" s="222" t="s">
        <v>144</v>
      </c>
      <c r="C272" s="86">
        <f>SUM(C195:C253)</f>
        <v>0</v>
      </c>
      <c r="D272" s="86">
        <f>SUM(D195:D253)</f>
        <v>0</v>
      </c>
      <c r="E272" s="509">
        <f>SUM(E195:E271)</f>
        <v>0</v>
      </c>
      <c r="F272" s="65"/>
      <c r="G272" s="65"/>
      <c r="H272" s="65"/>
    </row>
    <row r="273" spans="1:8" ht="15" customHeight="1" x14ac:dyDescent="0.2">
      <c r="A273" s="220"/>
      <c r="B273" s="78"/>
      <c r="C273" s="78"/>
      <c r="D273" s="64"/>
      <c r="E273" s="88"/>
      <c r="F273" s="65"/>
      <c r="G273" s="65"/>
      <c r="H273" s="65"/>
    </row>
    <row r="274" spans="1:8" ht="15" customHeight="1" x14ac:dyDescent="0.2">
      <c r="A274" s="220"/>
      <c r="B274" s="479" t="s">
        <v>146</v>
      </c>
      <c r="C274" s="479" t="s">
        <v>68</v>
      </c>
      <c r="D274" s="479" t="s">
        <v>253</v>
      </c>
      <c r="E274" s="480" t="s">
        <v>49</v>
      </c>
      <c r="F274" s="65"/>
      <c r="G274" s="65"/>
      <c r="H274" s="65"/>
    </row>
    <row r="275" spans="1:8" ht="15" customHeight="1" x14ac:dyDescent="0.2">
      <c r="A275" s="220"/>
      <c r="B275" s="74" t="s">
        <v>146</v>
      </c>
      <c r="C275" s="83">
        <v>64</v>
      </c>
      <c r="D275" s="83">
        <v>64</v>
      </c>
      <c r="E275" s="84">
        <v>1230.3940656749999</v>
      </c>
      <c r="F275" s="65"/>
      <c r="G275" s="65"/>
      <c r="H275" s="65"/>
    </row>
    <row r="276" spans="1:8" ht="15" customHeight="1" x14ac:dyDescent="0.2">
      <c r="A276" s="220"/>
      <c r="B276" s="286"/>
      <c r="C276" s="79"/>
      <c r="D276" s="79"/>
      <c r="E276" s="92"/>
      <c r="F276" s="65"/>
      <c r="G276" s="65"/>
      <c r="H276" s="65"/>
    </row>
    <row r="277" spans="1:8" ht="15" customHeight="1" x14ac:dyDescent="0.25">
      <c r="A277" s="220"/>
      <c r="B277" s="507" t="s">
        <v>145</v>
      </c>
      <c r="C277" s="508">
        <f>C275</f>
        <v>64</v>
      </c>
      <c r="D277" s="508">
        <f>D275</f>
        <v>64</v>
      </c>
      <c r="E277" s="509">
        <f>E275</f>
        <v>1230.3940656749999</v>
      </c>
      <c r="F277" s="65"/>
      <c r="G277" s="65"/>
      <c r="H277" s="65"/>
    </row>
    <row r="278" spans="1:8" ht="15" customHeight="1" x14ac:dyDescent="0.2">
      <c r="A278" s="220"/>
      <c r="B278" s="78"/>
      <c r="C278" s="78"/>
      <c r="D278" s="64"/>
      <c r="E278" s="88"/>
      <c r="F278" s="65"/>
      <c r="G278" s="65"/>
      <c r="H278" s="65"/>
    </row>
    <row r="279" spans="1:8" ht="15" customHeight="1" x14ac:dyDescent="0.2">
      <c r="A279" s="220"/>
      <c r="B279" s="78"/>
      <c r="C279" s="78"/>
      <c r="D279" s="64"/>
      <c r="E279" s="88"/>
      <c r="F279" s="65"/>
      <c r="G279" s="65"/>
      <c r="H279" s="65"/>
    </row>
    <row r="280" spans="1:8" ht="31.5" x14ac:dyDescent="0.2">
      <c r="A280" s="220"/>
      <c r="B280" s="269" t="s">
        <v>185</v>
      </c>
      <c r="C280" s="268">
        <f>+C189+C277</f>
        <v>64</v>
      </c>
      <c r="D280" s="268">
        <f>+D189+D277</f>
        <v>64</v>
      </c>
      <c r="E280" s="565">
        <f>+E277+E189</f>
        <v>1230.3940656749999</v>
      </c>
      <c r="F280" s="93"/>
      <c r="G280" s="93"/>
      <c r="H280" s="94"/>
    </row>
    <row r="281" spans="1:8" ht="15" customHeight="1" x14ac:dyDescent="0.2">
      <c r="A281" s="220"/>
      <c r="B281" s="219"/>
      <c r="C281" s="219"/>
      <c r="D281" s="67"/>
      <c r="E281" s="88"/>
      <c r="F281" s="89"/>
      <c r="G281" s="89"/>
      <c r="H281" s="95"/>
    </row>
    <row r="282" spans="1:8" ht="15" customHeight="1" x14ac:dyDescent="0.2">
      <c r="A282" s="220"/>
      <c r="B282" s="65"/>
      <c r="C282" s="65"/>
    </row>
    <row r="283" spans="1:8" ht="24.95" customHeight="1" x14ac:dyDescent="0.2">
      <c r="A283" s="220"/>
      <c r="B283" s="1758" t="s">
        <v>1393</v>
      </c>
      <c r="C283" s="1758"/>
      <c r="D283" s="1758"/>
      <c r="E283" s="1758"/>
      <c r="F283" s="1758"/>
      <c r="G283" s="1758"/>
      <c r="H283" s="1758"/>
    </row>
    <row r="284" spans="1:8" ht="24.95" customHeight="1" x14ac:dyDescent="0.2">
      <c r="A284" s="220"/>
      <c r="B284" s="219"/>
      <c r="C284" s="219"/>
    </row>
    <row r="285" spans="1:8" ht="24.95" customHeight="1" x14ac:dyDescent="0.2">
      <c r="A285" s="220"/>
      <c r="B285" s="1771" t="s">
        <v>733</v>
      </c>
      <c r="C285" s="1771"/>
      <c r="D285" s="1771"/>
      <c r="E285" s="1771"/>
      <c r="F285" s="287"/>
      <c r="G285" s="287"/>
    </row>
    <row r="286" spans="1:8" ht="46.5" customHeight="1" x14ac:dyDescent="0.2">
      <c r="A286" s="220"/>
      <c r="B286" s="222" t="s">
        <v>249</v>
      </c>
      <c r="C286" s="222" t="s">
        <v>68</v>
      </c>
      <c r="D286" s="66" t="s">
        <v>42</v>
      </c>
      <c r="E286" s="66" t="s">
        <v>125</v>
      </c>
      <c r="F286" s="240"/>
      <c r="G286" s="240"/>
    </row>
    <row r="287" spans="1:8" ht="46.5" hidden="1" customHeight="1" x14ac:dyDescent="0.2">
      <c r="A287" s="220"/>
      <c r="B287" s="205" t="s">
        <v>815</v>
      </c>
      <c r="C287" s="83">
        <v>0</v>
      </c>
      <c r="D287" s="1241">
        <v>0</v>
      </c>
      <c r="E287" s="100">
        <v>0</v>
      </c>
      <c r="F287" s="240"/>
      <c r="G287" s="240"/>
    </row>
    <row r="288" spans="1:8" ht="46.5" hidden="1" customHeight="1" x14ac:dyDescent="0.2">
      <c r="A288" s="220"/>
      <c r="B288" s="205"/>
      <c r="C288" s="83"/>
      <c r="D288" s="1241"/>
      <c r="E288" s="100"/>
      <c r="F288" s="240"/>
      <c r="G288" s="240"/>
    </row>
    <row r="289" spans="1:8" ht="27" hidden="1" customHeight="1" x14ac:dyDescent="0.2">
      <c r="A289" s="220"/>
      <c r="B289" s="205"/>
      <c r="C289" s="83"/>
      <c r="D289" s="83"/>
      <c r="E289" s="100"/>
      <c r="F289" s="97"/>
      <c r="G289" s="97"/>
      <c r="H289" s="219"/>
    </row>
    <row r="290" spans="1:8" ht="32.1" hidden="1" customHeight="1" x14ac:dyDescent="0.2">
      <c r="A290" s="220"/>
      <c r="B290" s="205"/>
      <c r="C290" s="83"/>
      <c r="D290" s="289"/>
      <c r="E290" s="100"/>
      <c r="F290" s="97"/>
      <c r="G290" s="97"/>
      <c r="H290" s="219"/>
    </row>
    <row r="291" spans="1:8" ht="15.75" x14ac:dyDescent="0.2">
      <c r="A291" s="220"/>
      <c r="B291" s="206" t="s">
        <v>134</v>
      </c>
      <c r="C291" s="86">
        <f>SUM(C289:C290)</f>
        <v>0</v>
      </c>
      <c r="D291" s="83">
        <f>SUM(D289:D290)</f>
        <v>0</v>
      </c>
      <c r="E291" s="238">
        <f>SUM(E287:E290)</f>
        <v>0</v>
      </c>
      <c r="F291" s="75"/>
      <c r="G291" s="75"/>
      <c r="H291" s="76"/>
    </row>
    <row r="292" spans="1:8" ht="15" customHeight="1" x14ac:dyDescent="0.2">
      <c r="A292" s="220"/>
      <c r="B292" s="75"/>
      <c r="C292" s="75"/>
      <c r="D292" s="75"/>
      <c r="F292" s="75"/>
      <c r="G292" s="75"/>
      <c r="H292" s="97"/>
    </row>
    <row r="293" spans="1:8" ht="30" customHeight="1" x14ac:dyDescent="0.2">
      <c r="A293" s="220"/>
      <c r="B293" s="206" t="s">
        <v>325</v>
      </c>
      <c r="C293" s="86">
        <f>C291</f>
        <v>0</v>
      </c>
      <c r="D293" s="86">
        <f>D291</f>
        <v>0</v>
      </c>
      <c r="E293" s="238">
        <f>E291</f>
        <v>0</v>
      </c>
      <c r="F293" s="76"/>
      <c r="G293" s="75"/>
      <c r="H293" s="76"/>
    </row>
    <row r="294" spans="1:8" ht="15" customHeight="1" x14ac:dyDescent="0.2">
      <c r="A294" s="220"/>
      <c r="C294"/>
      <c r="D294" s="219"/>
      <c r="E294" s="561"/>
      <c r="F294" s="614"/>
      <c r="G294" s="97"/>
      <c r="H294" s="97"/>
    </row>
    <row r="295" spans="1:8" ht="15" customHeight="1" x14ac:dyDescent="0.2">
      <c r="A295" s="220"/>
      <c r="C295" s="219"/>
      <c r="D295" s="79"/>
      <c r="E295" s="92"/>
      <c r="F295" s="97"/>
      <c r="G295" s="97"/>
      <c r="H295" s="97"/>
    </row>
    <row r="296" spans="1:8" ht="24.95" customHeight="1" x14ac:dyDescent="0.2">
      <c r="A296" s="220"/>
      <c r="B296" s="1771" t="s">
        <v>326</v>
      </c>
      <c r="C296" s="1771"/>
      <c r="D296" s="1771"/>
      <c r="E296" s="1771"/>
      <c r="F296" s="287"/>
      <c r="G296" s="287"/>
    </row>
    <row r="297" spans="1:8" ht="33.75" customHeight="1" x14ac:dyDescent="0.2">
      <c r="A297" s="220"/>
      <c r="B297" s="222" t="s">
        <v>249</v>
      </c>
      <c r="C297" s="222" t="s">
        <v>68</v>
      </c>
      <c r="D297" s="66" t="s">
        <v>42</v>
      </c>
      <c r="E297" s="66" t="s">
        <v>125</v>
      </c>
      <c r="F297" s="97"/>
      <c r="G297" s="97"/>
      <c r="H297" s="219"/>
    </row>
    <row r="298" spans="1:8" ht="15" hidden="1" customHeight="1" x14ac:dyDescent="0.2">
      <c r="A298" s="220"/>
      <c r="B298" s="205" t="s">
        <v>722</v>
      </c>
      <c r="C298" s="289"/>
      <c r="D298" s="289"/>
      <c r="E298" s="100"/>
      <c r="F298" s="97"/>
      <c r="G298" s="97"/>
      <c r="H298" s="219"/>
    </row>
    <row r="299" spans="1:8" ht="15.75" hidden="1" x14ac:dyDescent="0.2">
      <c r="A299" s="220"/>
      <c r="B299" s="205" t="s">
        <v>723</v>
      </c>
      <c r="C299" s="289"/>
      <c r="D299" s="289"/>
      <c r="E299" s="100"/>
      <c r="F299" s="97"/>
      <c r="G299" s="97"/>
      <c r="H299" s="219"/>
    </row>
    <row r="300" spans="1:8" ht="15.75" hidden="1" x14ac:dyDescent="0.2">
      <c r="A300" s="220"/>
      <c r="B300" s="74" t="s">
        <v>758</v>
      </c>
      <c r="C300" s="289"/>
      <c r="D300" s="289"/>
      <c r="E300" s="100"/>
      <c r="F300" s="97"/>
      <c r="G300" s="97"/>
      <c r="H300" s="219"/>
    </row>
    <row r="301" spans="1:8" ht="15.75" hidden="1" x14ac:dyDescent="0.2">
      <c r="A301" s="220"/>
      <c r="B301" s="74" t="s">
        <v>735</v>
      </c>
      <c r="C301" s="289"/>
      <c r="D301" s="289"/>
      <c r="E301" s="100"/>
      <c r="F301" s="97"/>
      <c r="G301" s="97"/>
      <c r="H301" s="219"/>
    </row>
    <row r="302" spans="1:8" ht="15.75" hidden="1" x14ac:dyDescent="0.2">
      <c r="A302" s="220"/>
      <c r="B302" s="74" t="s">
        <v>734</v>
      </c>
      <c r="C302" s="83"/>
      <c r="D302" s="83"/>
      <c r="E302" s="100"/>
      <c r="F302" s="97"/>
      <c r="G302" s="97"/>
      <c r="H302" s="219"/>
    </row>
    <row r="303" spans="1:8" ht="15.75" hidden="1" x14ac:dyDescent="0.2">
      <c r="A303" s="220"/>
      <c r="B303" s="784" t="s">
        <v>734</v>
      </c>
      <c r="C303" s="83"/>
      <c r="D303" s="83"/>
      <c r="E303" s="785"/>
      <c r="F303" s="97"/>
      <c r="G303" s="97"/>
      <c r="H303" s="219"/>
    </row>
    <row r="304" spans="1:8" ht="31.5" hidden="1" x14ac:dyDescent="0.2">
      <c r="A304" s="220"/>
      <c r="B304" s="784" t="s">
        <v>812</v>
      </c>
      <c r="C304" s="83"/>
      <c r="D304" s="83"/>
      <c r="E304" s="785"/>
      <c r="F304" s="97"/>
      <c r="G304" s="97"/>
      <c r="H304" s="219"/>
    </row>
    <row r="305" spans="1:8" ht="31.5" hidden="1" x14ac:dyDescent="0.2">
      <c r="A305" s="220"/>
      <c r="B305" s="784" t="s">
        <v>798</v>
      </c>
      <c r="C305" s="289"/>
      <c r="D305" s="289"/>
      <c r="E305" s="785"/>
      <c r="F305" s="97"/>
      <c r="G305" s="97"/>
      <c r="H305" s="219"/>
    </row>
    <row r="306" spans="1:8" ht="31.5" hidden="1" x14ac:dyDescent="0.2">
      <c r="A306" s="220"/>
      <c r="B306" s="784" t="s">
        <v>897</v>
      </c>
      <c r="C306" s="289"/>
      <c r="D306" s="289"/>
      <c r="E306" s="785"/>
      <c r="F306" s="97"/>
      <c r="G306" s="97"/>
      <c r="H306" s="219"/>
    </row>
    <row r="307" spans="1:8" ht="31.5" hidden="1" x14ac:dyDescent="0.2">
      <c r="A307" s="220"/>
      <c r="B307" s="784" t="s">
        <v>898</v>
      </c>
      <c r="C307" s="289"/>
      <c r="D307" s="289"/>
      <c r="E307" s="785"/>
      <c r="F307" s="97"/>
      <c r="G307" s="97"/>
      <c r="H307" s="219"/>
    </row>
    <row r="308" spans="1:8" ht="31.5" hidden="1" x14ac:dyDescent="0.2">
      <c r="A308" s="220"/>
      <c r="B308" s="970" t="s">
        <v>901</v>
      </c>
      <c r="C308" s="289"/>
      <c r="D308" s="289"/>
      <c r="E308" s="974"/>
      <c r="F308" s="97"/>
      <c r="G308" s="97"/>
      <c r="H308" s="219"/>
    </row>
    <row r="309" spans="1:8" ht="31.5" hidden="1" x14ac:dyDescent="0.2">
      <c r="A309" s="220"/>
      <c r="B309" s="970" t="s">
        <v>902</v>
      </c>
      <c r="C309" s="289"/>
      <c r="D309" s="289"/>
      <c r="E309" s="974"/>
      <c r="F309" s="97"/>
      <c r="G309" s="97"/>
      <c r="H309" s="219"/>
    </row>
    <row r="310" spans="1:8" ht="31.5" hidden="1" x14ac:dyDescent="0.2">
      <c r="A310" s="220"/>
      <c r="B310" s="970" t="s">
        <v>814</v>
      </c>
      <c r="C310" s="83"/>
      <c r="D310" s="83"/>
      <c r="E310" s="974"/>
      <c r="F310" s="97"/>
      <c r="G310" s="97"/>
      <c r="H310" s="219"/>
    </row>
    <row r="311" spans="1:8" ht="31.5" hidden="1" x14ac:dyDescent="0.2">
      <c r="A311" s="220"/>
      <c r="B311" s="970" t="s">
        <v>899</v>
      </c>
      <c r="C311" s="83"/>
      <c r="D311" s="83"/>
      <c r="E311" s="974"/>
      <c r="F311" s="97"/>
      <c r="G311" s="97"/>
      <c r="H311" s="219"/>
    </row>
    <row r="312" spans="1:8" ht="15.75" hidden="1" x14ac:dyDescent="0.2">
      <c r="A312" s="220"/>
      <c r="B312" s="970" t="s">
        <v>816</v>
      </c>
      <c r="C312" s="83"/>
      <c r="D312" s="83"/>
      <c r="E312" s="974"/>
      <c r="F312" s="97"/>
      <c r="G312" s="97"/>
      <c r="H312" s="219"/>
    </row>
    <row r="313" spans="1:8" ht="15.75" hidden="1" x14ac:dyDescent="0.2">
      <c r="A313" s="220"/>
      <c r="B313" s="970" t="s">
        <v>723</v>
      </c>
      <c r="C313" s="289"/>
      <c r="D313" s="289"/>
      <c r="E313" s="974"/>
      <c r="F313" s="97"/>
      <c r="G313" s="97"/>
      <c r="H313" s="219"/>
    </row>
    <row r="314" spans="1:8" ht="31.5" hidden="1" x14ac:dyDescent="0.2">
      <c r="A314" s="220"/>
      <c r="B314" s="970" t="s">
        <v>893</v>
      </c>
      <c r="C314" s="83"/>
      <c r="D314" s="289"/>
      <c r="E314" s="974"/>
      <c r="F314" s="97"/>
      <c r="G314" s="97"/>
      <c r="H314" s="219"/>
    </row>
    <row r="315" spans="1:8" ht="31.5" hidden="1" x14ac:dyDescent="0.2">
      <c r="A315" s="220"/>
      <c r="B315" s="970" t="s">
        <v>894</v>
      </c>
      <c r="C315" s="83"/>
      <c r="D315" s="289"/>
      <c r="E315" s="974"/>
      <c r="F315" s="97"/>
      <c r="G315" s="97"/>
      <c r="H315" s="219"/>
    </row>
    <row r="316" spans="1:8" ht="31.5" hidden="1" x14ac:dyDescent="0.2">
      <c r="A316" s="220"/>
      <c r="B316" s="970" t="s">
        <v>895</v>
      </c>
      <c r="C316" s="83"/>
      <c r="D316" s="289"/>
      <c r="E316" s="974"/>
      <c r="F316" s="97"/>
      <c r="G316" s="97"/>
      <c r="H316" s="219"/>
    </row>
    <row r="317" spans="1:8" ht="31.5" hidden="1" x14ac:dyDescent="0.2">
      <c r="A317" s="220"/>
      <c r="B317" s="74" t="s">
        <v>896</v>
      </c>
      <c r="C317" s="83"/>
      <c r="D317" s="289"/>
      <c r="E317" s="100"/>
      <c r="F317" s="97"/>
      <c r="G317" s="97"/>
      <c r="H317" s="219"/>
    </row>
    <row r="318" spans="1:8" ht="15.75" hidden="1" x14ac:dyDescent="0.2">
      <c r="A318" s="220"/>
      <c r="B318" s="1018" t="s">
        <v>813</v>
      </c>
      <c r="C318" s="1019"/>
      <c r="D318" s="1020"/>
      <c r="E318" s="1021"/>
      <c r="F318" s="97"/>
      <c r="G318" s="97"/>
      <c r="H318" s="219"/>
    </row>
    <row r="319" spans="1:8" ht="31.5" hidden="1" x14ac:dyDescent="0.2">
      <c r="A319" s="220"/>
      <c r="B319" s="205" t="s">
        <v>900</v>
      </c>
      <c r="C319" s="1019"/>
      <c r="D319" s="1020"/>
      <c r="E319" s="1021"/>
      <c r="F319" s="97"/>
      <c r="G319" s="97"/>
      <c r="H319" s="219"/>
    </row>
    <row r="320" spans="1:8" ht="15.75" hidden="1" x14ac:dyDescent="0.2">
      <c r="A320" s="220"/>
      <c r="B320" s="1059" t="s">
        <v>723</v>
      </c>
      <c r="C320" s="1019"/>
      <c r="D320" s="1020"/>
      <c r="E320" s="1021"/>
      <c r="F320" s="97"/>
      <c r="G320" s="97"/>
      <c r="H320" s="219"/>
    </row>
    <row r="321" spans="1:8" ht="15.75" hidden="1" x14ac:dyDescent="0.2">
      <c r="A321" s="220"/>
      <c r="B321" s="1059" t="s">
        <v>650</v>
      </c>
      <c r="C321" s="1019"/>
      <c r="D321" s="1020"/>
      <c r="E321" s="1021"/>
      <c r="F321" s="97"/>
      <c r="G321" s="97"/>
      <c r="H321" s="219"/>
    </row>
    <row r="322" spans="1:8" ht="15.75" hidden="1" x14ac:dyDescent="0.2">
      <c r="A322" s="220"/>
      <c r="B322" s="1059" t="s">
        <v>541</v>
      </c>
      <c r="C322" s="1142"/>
      <c r="D322" s="1143"/>
      <c r="E322" s="1144"/>
      <c r="F322" s="97"/>
      <c r="G322" s="97"/>
      <c r="H322" s="219"/>
    </row>
    <row r="323" spans="1:8" ht="15.75" hidden="1" x14ac:dyDescent="0.2">
      <c r="A323" s="220"/>
      <c r="B323" s="1152" t="s">
        <v>660</v>
      </c>
      <c r="C323" s="1142"/>
      <c r="D323" s="1143"/>
      <c r="E323" s="1144"/>
      <c r="F323" s="97"/>
      <c r="G323" s="97"/>
      <c r="H323" s="219"/>
    </row>
    <row r="324" spans="1:8" ht="15.75" hidden="1" x14ac:dyDescent="0.2">
      <c r="A324" s="220"/>
      <c r="B324" s="1152" t="s">
        <v>658</v>
      </c>
      <c r="C324" s="1142"/>
      <c r="D324" s="1143"/>
      <c r="E324" s="1144"/>
      <c r="F324" s="97"/>
      <c r="G324" s="97"/>
      <c r="H324" s="219"/>
    </row>
    <row r="325" spans="1:8" ht="31.5" hidden="1" x14ac:dyDescent="0.2">
      <c r="A325" s="220"/>
      <c r="B325" s="1152" t="s">
        <v>665</v>
      </c>
      <c r="C325" s="1142"/>
      <c r="D325" s="1143"/>
      <c r="E325" s="1144"/>
      <c r="F325" s="97"/>
      <c r="G325" s="97"/>
      <c r="H325" s="219"/>
    </row>
    <row r="326" spans="1:8" ht="15.75" hidden="1" x14ac:dyDescent="0.2">
      <c r="A326" s="220"/>
      <c r="B326" s="1162" t="s">
        <v>679</v>
      </c>
      <c r="C326" s="1163"/>
      <c r="D326" s="1164"/>
      <c r="E326" s="1165"/>
      <c r="F326" s="97"/>
      <c r="G326" s="97"/>
      <c r="H326" s="219"/>
    </row>
    <row r="327" spans="1:8" ht="15.75" hidden="1" x14ac:dyDescent="0.2">
      <c r="A327" s="220"/>
      <c r="B327" s="1162" t="s">
        <v>673</v>
      </c>
      <c r="C327" s="1163"/>
      <c r="D327" s="1164"/>
      <c r="E327" s="1165"/>
      <c r="F327" s="97"/>
      <c r="G327" s="97"/>
      <c r="H327" s="219"/>
    </row>
    <row r="328" spans="1:8" ht="15.75" hidden="1" x14ac:dyDescent="0.2">
      <c r="A328" s="220"/>
      <c r="B328" s="1162" t="s">
        <v>675</v>
      </c>
      <c r="C328" s="1163"/>
      <c r="D328" s="1164"/>
      <c r="E328" s="1165"/>
      <c r="F328" s="97"/>
      <c r="G328" s="97"/>
      <c r="H328" s="219"/>
    </row>
    <row r="329" spans="1:8" ht="15.75" hidden="1" x14ac:dyDescent="0.2">
      <c r="A329" s="220"/>
      <c r="B329" s="1162" t="s">
        <v>676</v>
      </c>
      <c r="C329" s="1163"/>
      <c r="D329" s="1164"/>
      <c r="E329" s="1165"/>
      <c r="F329" s="97"/>
      <c r="G329" s="97"/>
      <c r="H329" s="219"/>
    </row>
    <row r="330" spans="1:8" ht="15.75" hidden="1" x14ac:dyDescent="0.2">
      <c r="A330" s="220"/>
      <c r="B330" s="1162" t="s">
        <v>674</v>
      </c>
      <c r="C330" s="1163"/>
      <c r="D330" s="1164"/>
      <c r="E330" s="1165"/>
      <c r="F330" s="97"/>
      <c r="G330" s="97"/>
      <c r="H330" s="219"/>
    </row>
    <row r="331" spans="1:8" ht="15.75" hidden="1" x14ac:dyDescent="0.2">
      <c r="A331" s="220"/>
      <c r="B331" s="1189" t="s">
        <v>720</v>
      </c>
      <c r="C331" s="1190"/>
      <c r="D331" s="1191"/>
      <c r="E331" s="1192"/>
      <c r="F331" s="97"/>
      <c r="G331" s="97"/>
      <c r="H331" s="219"/>
    </row>
    <row r="332" spans="1:8" ht="31.5" customHeight="1" x14ac:dyDescent="0.2">
      <c r="A332" s="220"/>
      <c r="B332" s="290" t="s">
        <v>134</v>
      </c>
      <c r="C332" s="86">
        <f>SUM(C298:C322)</f>
        <v>0</v>
      </c>
      <c r="D332" s="86">
        <f>SUM(D298:D317)</f>
        <v>0</v>
      </c>
      <c r="E332" s="238">
        <f>SUM(E298:E299:E331)</f>
        <v>0</v>
      </c>
      <c r="F332" s="97"/>
      <c r="G332" s="97"/>
      <c r="H332" s="76"/>
    </row>
    <row r="333" spans="1:8" ht="15.75" x14ac:dyDescent="0.2">
      <c r="A333" s="220"/>
      <c r="B333" s="285"/>
      <c r="C333" s="87"/>
      <c r="D333" s="87"/>
      <c r="E333" s="221"/>
      <c r="F333" s="97"/>
      <c r="G333" s="97"/>
      <c r="H333" s="76"/>
    </row>
    <row r="334" spans="1:8" ht="19.5" customHeight="1" x14ac:dyDescent="0.2">
      <c r="A334" s="220"/>
      <c r="B334" s="285"/>
      <c r="C334" s="87"/>
      <c r="D334" s="87"/>
      <c r="E334" s="221"/>
      <c r="F334" s="97"/>
      <c r="G334" s="97"/>
      <c r="H334" s="76"/>
    </row>
    <row r="335" spans="1:8" ht="31.5" customHeight="1" x14ac:dyDescent="0.2">
      <c r="A335" s="220"/>
      <c r="B335" s="290" t="s">
        <v>377</v>
      </c>
      <c r="C335" s="86">
        <f>C332+C293</f>
        <v>0</v>
      </c>
      <c r="D335" s="86">
        <f>D332+D293</f>
        <v>0</v>
      </c>
      <c r="E335" s="238">
        <f>E332+E293</f>
        <v>0</v>
      </c>
      <c r="F335" s="62"/>
      <c r="G335" s="97"/>
      <c r="H335" s="76"/>
    </row>
    <row r="336" spans="1:8" ht="15" customHeight="1" x14ac:dyDescent="0.2">
      <c r="A336" s="220"/>
      <c r="F336" s="97"/>
      <c r="G336" s="97"/>
    </row>
    <row r="337" spans="1:8" ht="15" customHeight="1" x14ac:dyDescent="0.2">
      <c r="A337" s="220"/>
      <c r="F337" s="97"/>
      <c r="G337" s="97"/>
    </row>
    <row r="338" spans="1:8" ht="25.5" customHeight="1" x14ac:dyDescent="0.2">
      <c r="A338" s="220"/>
      <c r="B338" s="1210" t="s">
        <v>169</v>
      </c>
      <c r="C338" s="1210"/>
      <c r="D338" s="1210"/>
      <c r="E338" s="1210"/>
      <c r="F338" s="1210"/>
      <c r="G338" s="1210"/>
      <c r="H338" s="1210"/>
    </row>
    <row r="339" spans="1:8" ht="15" customHeight="1" x14ac:dyDescent="0.2">
      <c r="A339" s="220"/>
      <c r="B339" s="219"/>
      <c r="C339" s="219"/>
      <c r="D339" s="99"/>
      <c r="E339" s="99"/>
      <c r="F339" s="97"/>
      <c r="G339" s="97"/>
      <c r="H339" s="219"/>
    </row>
    <row r="340" spans="1:8" ht="29.25" customHeight="1" x14ac:dyDescent="0.2">
      <c r="A340" s="220"/>
      <c r="B340" s="222" t="s">
        <v>249</v>
      </c>
      <c r="C340" s="222" t="s">
        <v>68</v>
      </c>
      <c r="D340" s="66" t="s">
        <v>42</v>
      </c>
      <c r="E340" s="66" t="s">
        <v>125</v>
      </c>
      <c r="F340" s="97"/>
      <c r="G340" s="97"/>
      <c r="H340" s="219"/>
    </row>
    <row r="341" spans="1:8" ht="29.25" hidden="1" customHeight="1" x14ac:dyDescent="0.2">
      <c r="A341" s="220"/>
      <c r="B341" s="537"/>
      <c r="C341" s="289"/>
      <c r="D341" s="289"/>
      <c r="E341" s="100"/>
      <c r="F341" s="97"/>
      <c r="G341" s="97"/>
      <c r="H341" s="219"/>
    </row>
    <row r="342" spans="1:8" ht="29.25" hidden="1" customHeight="1" x14ac:dyDescent="0.2">
      <c r="A342" s="220"/>
      <c r="B342" s="950"/>
      <c r="C342" s="951"/>
      <c r="D342" s="951"/>
      <c r="E342" s="952"/>
      <c r="F342" s="97"/>
      <c r="G342" s="97"/>
      <c r="H342" s="219"/>
    </row>
    <row r="343" spans="1:8" ht="29.25" hidden="1" customHeight="1" x14ac:dyDescent="0.2">
      <c r="A343" s="220"/>
      <c r="B343" s="1145"/>
      <c r="C343" s="1143"/>
      <c r="D343" s="1143"/>
      <c r="E343" s="1144"/>
      <c r="F343" s="97"/>
      <c r="G343" s="97"/>
      <c r="H343" s="219"/>
    </row>
    <row r="344" spans="1:8" ht="29.25" hidden="1" customHeight="1" x14ac:dyDescent="0.2">
      <c r="A344" s="220"/>
      <c r="B344" s="1145"/>
      <c r="C344" s="1143"/>
      <c r="D344" s="1143"/>
      <c r="E344" s="1144"/>
      <c r="F344" s="97"/>
      <c r="G344" s="97"/>
      <c r="H344" s="219"/>
    </row>
    <row r="345" spans="1:8" ht="29.25" hidden="1" customHeight="1" x14ac:dyDescent="0.2">
      <c r="A345" s="220"/>
      <c r="B345" s="1145"/>
      <c r="C345" s="1143"/>
      <c r="D345" s="1143"/>
      <c r="E345" s="1144"/>
      <c r="F345" s="97"/>
      <c r="G345" s="97"/>
      <c r="H345" s="219"/>
    </row>
    <row r="346" spans="1:8" ht="29.25" hidden="1" customHeight="1" x14ac:dyDescent="0.2">
      <c r="A346" s="220"/>
      <c r="B346" s="1161"/>
      <c r="C346" s="1143"/>
      <c r="D346" s="1143"/>
      <c r="E346" s="1144"/>
      <c r="F346" s="97"/>
      <c r="G346" s="97"/>
      <c r="H346" s="219"/>
    </row>
    <row r="347" spans="1:8" ht="29.25" hidden="1" customHeight="1" x14ac:dyDescent="0.2">
      <c r="A347" s="220"/>
      <c r="B347" s="1161"/>
      <c r="C347" s="1143"/>
      <c r="D347" s="1143"/>
      <c r="E347" s="1144"/>
      <c r="F347" s="97"/>
      <c r="G347" s="97"/>
      <c r="H347" s="219"/>
    </row>
    <row r="348" spans="1:8" ht="29.25" hidden="1" customHeight="1" x14ac:dyDescent="0.2">
      <c r="A348" s="220"/>
      <c r="B348" s="1266"/>
      <c r="C348" s="1267"/>
      <c r="D348" s="289"/>
      <c r="E348" s="1268"/>
      <c r="F348" s="97"/>
      <c r="G348" s="97"/>
      <c r="H348" s="219"/>
    </row>
    <row r="349" spans="1:8" ht="29.25" hidden="1" customHeight="1" x14ac:dyDescent="0.2">
      <c r="A349" s="220"/>
      <c r="B349" s="1266"/>
      <c r="C349" s="1267"/>
      <c r="D349" s="951"/>
      <c r="E349" s="1268"/>
      <c r="F349" s="97"/>
      <c r="G349" s="97"/>
      <c r="H349" s="219"/>
    </row>
    <row r="350" spans="1:8" ht="29.25" hidden="1" customHeight="1" x14ac:dyDescent="0.2">
      <c r="A350" s="220"/>
      <c r="B350" s="1266"/>
      <c r="C350" s="1267"/>
      <c r="D350" s="1143"/>
      <c r="E350" s="1268"/>
      <c r="F350" s="97"/>
      <c r="G350" s="97"/>
      <c r="H350" s="219"/>
    </row>
    <row r="351" spans="1:8" ht="29.25" hidden="1" customHeight="1" x14ac:dyDescent="0.2">
      <c r="A351" s="220"/>
      <c r="B351" s="1266"/>
      <c r="C351" s="1267"/>
      <c r="D351" s="1143"/>
      <c r="E351" s="1268"/>
      <c r="F351" s="97"/>
      <c r="G351" s="97"/>
      <c r="H351" s="219"/>
    </row>
    <row r="352" spans="1:8" ht="29.25" hidden="1" customHeight="1" x14ac:dyDescent="0.2">
      <c r="A352" s="220"/>
      <c r="B352" s="1266"/>
      <c r="C352" s="1267"/>
      <c r="D352" s="1143"/>
      <c r="E352" s="1268"/>
      <c r="F352" s="97"/>
      <c r="G352" s="97"/>
      <c r="H352" s="219"/>
    </row>
    <row r="353" spans="1:8" ht="29.25" hidden="1" customHeight="1" x14ac:dyDescent="0.2">
      <c r="A353" s="220"/>
      <c r="B353" s="1266"/>
      <c r="C353" s="1267"/>
      <c r="D353" s="289"/>
      <c r="E353" s="1268"/>
      <c r="F353" s="97"/>
      <c r="G353" s="97"/>
      <c r="H353" s="219"/>
    </row>
    <row r="354" spans="1:8" ht="29.25" hidden="1" customHeight="1" x14ac:dyDescent="0.2">
      <c r="A354" s="220"/>
      <c r="B354" s="1266"/>
      <c r="C354" s="1267"/>
      <c r="D354" s="951"/>
      <c r="E354" s="1268"/>
      <c r="F354" s="97"/>
      <c r="G354" s="97"/>
      <c r="H354" s="219"/>
    </row>
    <row r="355" spans="1:8" ht="29.25" hidden="1" customHeight="1" x14ac:dyDescent="0.2">
      <c r="A355" s="220"/>
      <c r="B355" s="1278"/>
      <c r="C355" s="1279"/>
      <c r="D355" s="1279"/>
      <c r="E355" s="1280"/>
      <c r="F355" s="97"/>
      <c r="G355" s="97"/>
      <c r="H355" s="219"/>
    </row>
    <row r="356" spans="1:8" ht="31.5" customHeight="1" x14ac:dyDescent="0.2">
      <c r="A356" s="220"/>
      <c r="B356" s="505" t="s">
        <v>170</v>
      </c>
      <c r="C356" s="86">
        <v>0</v>
      </c>
      <c r="D356" s="86">
        <v>0</v>
      </c>
      <c r="E356" s="238">
        <f>SUM(E341:E355)</f>
        <v>0</v>
      </c>
      <c r="F356" s="97"/>
      <c r="G356" s="97"/>
      <c r="H356" s="76"/>
    </row>
    <row r="357" spans="1:8" ht="15" customHeight="1" x14ac:dyDescent="0.2">
      <c r="A357" s="220"/>
      <c r="F357" s="97"/>
      <c r="G357" s="97"/>
    </row>
    <row r="358" spans="1:8" ht="47.25" x14ac:dyDescent="0.2">
      <c r="A358" s="220"/>
      <c r="B358" s="832" t="s">
        <v>171</v>
      </c>
      <c r="C358" s="86">
        <f>C290+C291</f>
        <v>0</v>
      </c>
      <c r="D358" s="86">
        <f>D335+D356</f>
        <v>0</v>
      </c>
      <c r="E358" s="831">
        <f>E335+E356</f>
        <v>0</v>
      </c>
      <c r="F358" s="97"/>
      <c r="G358" s="97"/>
      <c r="H358" s="95"/>
    </row>
    <row r="359" spans="1:8" ht="15" customHeight="1" x14ac:dyDescent="0.2">
      <c r="A359" s="220"/>
      <c r="D359" s="220"/>
      <c r="E359" s="65"/>
      <c r="F359" s="65"/>
    </row>
    <row r="360" spans="1:8" ht="15" customHeight="1" x14ac:dyDescent="0.2">
      <c r="B360" s="292"/>
      <c r="C360" s="176"/>
      <c r="D360" s="315"/>
      <c r="E360" s="176"/>
    </row>
    <row r="361" spans="1:8" ht="14.25" customHeight="1" x14ac:dyDescent="0.2">
      <c r="B361" s="292"/>
      <c r="C361" s="176"/>
      <c r="D361" s="315"/>
      <c r="E361" s="176"/>
    </row>
    <row r="362" spans="1:8" ht="25.5" customHeight="1" x14ac:dyDescent="0.2">
      <c r="A362" s="220"/>
      <c r="B362" s="1210" t="s">
        <v>1394</v>
      </c>
      <c r="C362" s="1210"/>
      <c r="D362" s="1210"/>
      <c r="E362" s="1210"/>
      <c r="F362" s="1210"/>
      <c r="G362" s="1210"/>
      <c r="H362" s="1210"/>
    </row>
    <row r="363" spans="1:8" ht="15" customHeight="1" x14ac:dyDescent="0.2">
      <c r="B363" s="222" t="s">
        <v>1395</v>
      </c>
      <c r="C363" s="222" t="s">
        <v>68</v>
      </c>
      <c r="D363" s="66" t="s">
        <v>253</v>
      </c>
      <c r="E363" s="66" t="s">
        <v>125</v>
      </c>
      <c r="F363" s="538"/>
      <c r="G363" s="538"/>
      <c r="H363" s="538"/>
    </row>
    <row r="364" spans="1:8" ht="24.75" hidden="1" customHeight="1" x14ac:dyDescent="0.2">
      <c r="B364" s="316"/>
      <c r="C364" s="83"/>
      <c r="D364" s="83"/>
      <c r="E364" s="506"/>
      <c r="F364" s="538"/>
      <c r="G364" s="538"/>
      <c r="H364" s="538"/>
    </row>
    <row r="365" spans="1:8" ht="27.75" hidden="1" customHeight="1" x14ac:dyDescent="0.2">
      <c r="B365" s="316" t="s">
        <v>430</v>
      </c>
      <c r="C365" s="83">
        <v>0</v>
      </c>
      <c r="D365" s="83">
        <v>0</v>
      </c>
      <c r="E365" s="506">
        <v>0</v>
      </c>
      <c r="F365" s="538"/>
      <c r="G365" s="538"/>
      <c r="H365" s="538"/>
    </row>
    <row r="366" spans="1:8" ht="27.75" hidden="1" customHeight="1" x14ac:dyDescent="0.2">
      <c r="B366" s="316" t="s">
        <v>431</v>
      </c>
      <c r="C366" s="83">
        <v>0</v>
      </c>
      <c r="D366" s="83">
        <v>0</v>
      </c>
      <c r="E366" s="506">
        <v>0</v>
      </c>
      <c r="F366" s="538"/>
      <c r="G366" s="538"/>
      <c r="H366" s="538"/>
    </row>
    <row r="367" spans="1:8" ht="27.75" hidden="1" customHeight="1" x14ac:dyDescent="0.2">
      <c r="B367" s="316" t="s">
        <v>432</v>
      </c>
      <c r="C367" s="83">
        <v>0</v>
      </c>
      <c r="D367" s="83">
        <v>0</v>
      </c>
      <c r="E367" s="506">
        <v>0</v>
      </c>
      <c r="F367" s="287"/>
      <c r="G367" s="287"/>
      <c r="H367" s="287"/>
    </row>
    <row r="368" spans="1:8" ht="15" hidden="1" customHeight="1" x14ac:dyDescent="0.2">
      <c r="B368" s="74"/>
      <c r="C368" s="83"/>
      <c r="D368" s="83"/>
      <c r="E368" s="506"/>
    </row>
    <row r="369" spans="1:8" ht="24.75" customHeight="1" x14ac:dyDescent="0.2">
      <c r="B369" s="241" t="s">
        <v>6</v>
      </c>
      <c r="C369" s="86">
        <f>SUM(C364:C368)</f>
        <v>0</v>
      </c>
      <c r="D369" s="86">
        <f>SUM(D364:D368)</f>
        <v>0</v>
      </c>
      <c r="E369" s="291">
        <f>SUM(E364:E368)</f>
        <v>0</v>
      </c>
      <c r="F369" s="538"/>
      <c r="G369" s="538"/>
      <c r="H369" s="538"/>
    </row>
    <row r="370" spans="1:8" ht="24.75" customHeight="1" x14ac:dyDescent="0.2">
      <c r="B370" s="613"/>
      <c r="C370" s="79"/>
      <c r="D370" s="79"/>
      <c r="E370" s="96"/>
      <c r="F370" s="538"/>
      <c r="G370" s="538"/>
      <c r="H370" s="538"/>
    </row>
    <row r="371" spans="1:8" ht="24.75" customHeight="1" x14ac:dyDescent="0.2">
      <c r="B371" s="241" t="s">
        <v>146</v>
      </c>
      <c r="C371" s="86">
        <f>C367</f>
        <v>0</v>
      </c>
      <c r="D371" s="86">
        <f>D367</f>
        <v>0</v>
      </c>
      <c r="E371" s="527">
        <f>E367</f>
        <v>0</v>
      </c>
      <c r="F371" s="538"/>
      <c r="G371" s="538"/>
      <c r="H371" s="538"/>
    </row>
    <row r="372" spans="1:8" ht="24.75" customHeight="1" x14ac:dyDescent="0.2">
      <c r="B372" s="613"/>
      <c r="C372" s="79"/>
      <c r="D372" s="79"/>
      <c r="E372" s="96"/>
      <c r="F372" s="538"/>
      <c r="G372" s="538"/>
      <c r="H372" s="538"/>
    </row>
    <row r="373" spans="1:8" ht="35.25" customHeight="1" x14ac:dyDescent="0.2">
      <c r="B373" s="241" t="s">
        <v>428</v>
      </c>
      <c r="C373" s="86">
        <f>C369</f>
        <v>0</v>
      </c>
      <c r="D373" s="86">
        <f>D369</f>
        <v>0</v>
      </c>
      <c r="E373" s="527">
        <f>E369</f>
        <v>0</v>
      </c>
      <c r="F373" s="538"/>
      <c r="G373" s="538"/>
      <c r="H373" s="538"/>
    </row>
    <row r="374" spans="1:8" ht="24.75" customHeight="1" x14ac:dyDescent="0.2">
      <c r="B374" s="292"/>
      <c r="C374" s="87"/>
      <c r="D374" s="87"/>
      <c r="E374" s="176"/>
      <c r="F374" s="538"/>
      <c r="G374" s="538"/>
      <c r="H374" s="538"/>
    </row>
    <row r="375" spans="1:8" ht="15" customHeight="1" x14ac:dyDescent="0.2">
      <c r="B375" s="222" t="s">
        <v>429</v>
      </c>
      <c r="C375" s="86">
        <f>C373</f>
        <v>0</v>
      </c>
      <c r="D375" s="86">
        <f>D373</f>
        <v>0</v>
      </c>
      <c r="E375" s="527">
        <f>E373</f>
        <v>0</v>
      </c>
    </row>
    <row r="376" spans="1:8" ht="15" customHeight="1" x14ac:dyDescent="0.2">
      <c r="B376" s="292"/>
      <c r="C376" s="176"/>
      <c r="D376" s="315"/>
      <c r="E376" s="176"/>
    </row>
    <row r="377" spans="1:8" ht="15" customHeight="1" x14ac:dyDescent="0.2">
      <c r="B377" s="292"/>
      <c r="C377" s="176"/>
      <c r="D377" s="315"/>
      <c r="E377" s="176"/>
    </row>
    <row r="378" spans="1:8" ht="15" customHeight="1" x14ac:dyDescent="0.2">
      <c r="B378" s="292"/>
      <c r="C378" s="176"/>
      <c r="D378" s="315"/>
      <c r="E378" s="176"/>
    </row>
    <row r="379" spans="1:8" ht="25.5" customHeight="1" x14ac:dyDescent="0.2">
      <c r="A379" s="220"/>
      <c r="B379" s="1758" t="s">
        <v>1396</v>
      </c>
      <c r="C379" s="1758"/>
      <c r="D379" s="1758"/>
      <c r="E379" s="1758"/>
      <c r="F379" s="1758"/>
      <c r="G379" s="1758"/>
      <c r="H379" s="1758"/>
    </row>
    <row r="381" spans="1:8" ht="45" customHeight="1" x14ac:dyDescent="0.2">
      <c r="B381" s="222" t="s">
        <v>249</v>
      </c>
      <c r="C381" s="222" t="s">
        <v>68</v>
      </c>
      <c r="D381" s="66" t="s">
        <v>42</v>
      </c>
      <c r="E381" s="66" t="s">
        <v>125</v>
      </c>
      <c r="F381" s="97"/>
      <c r="G381" s="97"/>
      <c r="H381" s="219"/>
    </row>
    <row r="382" spans="1:8" ht="15.75" hidden="1" x14ac:dyDescent="0.2">
      <c r="B382" s="316" t="s">
        <v>387</v>
      </c>
      <c r="C382" s="83">
        <v>0</v>
      </c>
      <c r="D382" s="83">
        <v>0</v>
      </c>
      <c r="E382" s="506">
        <v>0</v>
      </c>
    </row>
    <row r="383" spans="1:8" ht="31.5" x14ac:dyDescent="0.2">
      <c r="B383" s="241" t="s">
        <v>1397</v>
      </c>
      <c r="C383" s="86">
        <f>SUM(C382)</f>
        <v>0</v>
      </c>
      <c r="D383" s="86">
        <f>SUM(D382)</f>
        <v>0</v>
      </c>
      <c r="E383" s="291">
        <f>SUM(E382)</f>
        <v>0</v>
      </c>
    </row>
    <row r="384" spans="1:8" ht="15.75" x14ac:dyDescent="0.2">
      <c r="B384" s="292"/>
      <c r="C384" s="87"/>
      <c r="D384" s="87"/>
      <c r="E384" s="176"/>
    </row>
    <row r="385" spans="1:8" ht="15.75" x14ac:dyDescent="0.2">
      <c r="B385" s="241" t="s">
        <v>146</v>
      </c>
      <c r="C385" s="86">
        <v>0</v>
      </c>
      <c r="D385" s="86">
        <v>0</v>
      </c>
      <c r="E385" s="291">
        <v>0</v>
      </c>
    </row>
    <row r="386" spans="1:8" ht="15" customHeight="1" x14ac:dyDescent="0.2">
      <c r="B386" s="288"/>
      <c r="C386" s="176"/>
      <c r="D386" s="87"/>
      <c r="E386" s="87"/>
    </row>
    <row r="387" spans="1:8" ht="51" customHeight="1" x14ac:dyDescent="0.2">
      <c r="B387" s="832" t="s">
        <v>359</v>
      </c>
      <c r="C387" s="86">
        <f>C383+C375+C385</f>
        <v>0</v>
      </c>
      <c r="D387" s="86">
        <f>D383+D375+D385</f>
        <v>0</v>
      </c>
      <c r="E387" s="527">
        <f>E383+E375+E385</f>
        <v>0</v>
      </c>
    </row>
    <row r="389" spans="1:8" ht="15" customHeight="1" x14ac:dyDescent="0.2">
      <c r="A389" s="220"/>
    </row>
    <row r="390" spans="1:8" ht="24.75" hidden="1" customHeight="1" x14ac:dyDescent="0.2">
      <c r="A390" s="220"/>
      <c r="B390" s="1766" t="s">
        <v>1044</v>
      </c>
      <c r="C390" s="1770"/>
      <c r="D390" s="1770"/>
      <c r="E390" s="1770"/>
      <c r="F390" s="1770"/>
      <c r="G390" s="1770"/>
      <c r="H390" s="1769"/>
    </row>
    <row r="391" spans="1:8" ht="15" hidden="1" customHeight="1" x14ac:dyDescent="0.2">
      <c r="A391" s="220"/>
      <c r="B391" s="222" t="s">
        <v>249</v>
      </c>
      <c r="C391" s="222" t="s">
        <v>68</v>
      </c>
      <c r="D391" s="66" t="s">
        <v>253</v>
      </c>
      <c r="E391" s="66" t="s">
        <v>125</v>
      </c>
      <c r="F391" s="66" t="s">
        <v>43</v>
      </c>
      <c r="G391" s="66" t="s">
        <v>129</v>
      </c>
      <c r="H391" s="66" t="s">
        <v>44</v>
      </c>
    </row>
    <row r="392" spans="1:8" ht="15" hidden="1" customHeight="1" x14ac:dyDescent="0.2">
      <c r="A392" s="220"/>
      <c r="B392" s="74"/>
      <c r="C392" s="83">
        <v>0</v>
      </c>
      <c r="D392" s="83">
        <v>0</v>
      </c>
      <c r="E392" s="528">
        <v>0</v>
      </c>
      <c r="F392" s="85"/>
      <c r="G392" s="72">
        <v>0</v>
      </c>
      <c r="H392" s="73">
        <v>0</v>
      </c>
    </row>
    <row r="393" spans="1:8" ht="15" hidden="1" customHeight="1" x14ac:dyDescent="0.2">
      <c r="A393" s="220"/>
      <c r="B393" s="222" t="s">
        <v>45</v>
      </c>
      <c r="C393" s="86">
        <f>SUM(C392)</f>
        <v>0</v>
      </c>
      <c r="D393" s="86">
        <f>SUM(D392)</f>
        <v>0</v>
      </c>
      <c r="E393" s="527">
        <f>SUM(E392)</f>
        <v>0</v>
      </c>
      <c r="F393" s="85"/>
      <c r="G393" s="72"/>
      <c r="H393" s="73"/>
    </row>
    <row r="395" spans="1:8" ht="25.5" customHeight="1" x14ac:dyDescent="0.2">
      <c r="A395" s="220"/>
      <c r="B395" s="1758" t="s">
        <v>1398</v>
      </c>
      <c r="C395" s="1758"/>
      <c r="D395" s="1758"/>
      <c r="E395" s="1758"/>
      <c r="F395" s="1758"/>
      <c r="G395" s="1758"/>
      <c r="H395" s="1758"/>
    </row>
    <row r="397" spans="1:8" ht="34.5" customHeight="1" x14ac:dyDescent="0.2">
      <c r="B397" s="222" t="s">
        <v>249</v>
      </c>
      <c r="C397" s="222" t="s">
        <v>68</v>
      </c>
      <c r="D397" s="66" t="s">
        <v>42</v>
      </c>
      <c r="E397" s="66" t="s">
        <v>125</v>
      </c>
      <c r="F397" s="66" t="s">
        <v>43</v>
      </c>
      <c r="G397" s="66" t="s">
        <v>129</v>
      </c>
      <c r="H397" s="66" t="s">
        <v>44</v>
      </c>
    </row>
    <row r="398" spans="1:8" ht="15.75" x14ac:dyDescent="0.2">
      <c r="B398" s="1641" t="s">
        <v>1399</v>
      </c>
      <c r="C398" s="1639"/>
      <c r="D398" s="1640"/>
      <c r="E398" s="1640"/>
      <c r="F398" s="1640"/>
      <c r="G398" s="1640"/>
      <c r="H398" s="1640"/>
    </row>
    <row r="399" spans="1:8" ht="15.75" x14ac:dyDescent="0.2">
      <c r="B399" s="1641" t="s">
        <v>181</v>
      </c>
      <c r="C399" s="83"/>
      <c r="D399" s="83"/>
      <c r="E399" s="506"/>
      <c r="F399" s="289"/>
      <c r="G399" s="303"/>
      <c r="H399" s="303"/>
    </row>
    <row r="400" spans="1:8" ht="15.75" x14ac:dyDescent="0.2">
      <c r="B400" s="1641" t="s">
        <v>1400</v>
      </c>
      <c r="C400" s="86"/>
      <c r="D400" s="86"/>
      <c r="E400" s="291"/>
    </row>
    <row r="401" spans="1:10" ht="15.75" x14ac:dyDescent="0.2">
      <c r="B401" s="292"/>
      <c r="C401" s="176"/>
      <c r="D401" s="315"/>
      <c r="E401" s="176"/>
    </row>
    <row r="402" spans="1:10" ht="18.75" customHeight="1" x14ac:dyDescent="0.2">
      <c r="B402" s="241" t="s">
        <v>1401</v>
      </c>
      <c r="C402" s="86"/>
      <c r="D402" s="86"/>
      <c r="E402" s="527"/>
      <c r="F402" s="289"/>
      <c r="G402" s="303"/>
      <c r="H402" s="303"/>
    </row>
    <row r="403" spans="1:10" ht="18.75" customHeight="1" x14ac:dyDescent="0.2">
      <c r="B403" s="292"/>
      <c r="C403" s="87"/>
      <c r="D403" s="87"/>
      <c r="E403" s="176"/>
      <c r="G403" s="544"/>
      <c r="H403" s="544"/>
    </row>
    <row r="404" spans="1:10" ht="25.5" customHeight="1" x14ac:dyDescent="0.2">
      <c r="A404" s="220"/>
      <c r="B404" s="1758" t="s">
        <v>1402</v>
      </c>
      <c r="C404" s="1758"/>
      <c r="D404" s="1758"/>
      <c r="E404" s="1758"/>
      <c r="F404" s="1758"/>
      <c r="G404" s="1758"/>
      <c r="H404" s="1758"/>
    </row>
    <row r="406" spans="1:10" ht="34.5" customHeight="1" x14ac:dyDescent="0.2">
      <c r="B406" s="222" t="s">
        <v>249</v>
      </c>
      <c r="C406" s="222" t="s">
        <v>68</v>
      </c>
      <c r="D406" s="66" t="s">
        <v>42</v>
      </c>
      <c r="E406" s="66" t="s">
        <v>125</v>
      </c>
      <c r="F406" s="66" t="s">
        <v>43</v>
      </c>
      <c r="G406" s="66" t="s">
        <v>129</v>
      </c>
      <c r="H406" s="66" t="s">
        <v>44</v>
      </c>
    </row>
    <row r="407" spans="1:10" ht="48" hidden="1" customHeight="1" x14ac:dyDescent="0.2">
      <c r="B407" s="316" t="s">
        <v>432</v>
      </c>
      <c r="C407" s="83">
        <v>0</v>
      </c>
      <c r="D407" s="83">
        <v>0</v>
      </c>
      <c r="E407" s="506">
        <v>0</v>
      </c>
      <c r="F407" s="289"/>
      <c r="G407" s="303"/>
      <c r="H407" s="303"/>
    </row>
    <row r="408" spans="1:10" ht="15.75" x14ac:dyDescent="0.2">
      <c r="B408" s="1644" t="s">
        <v>1403</v>
      </c>
      <c r="C408" s="1642"/>
      <c r="D408" s="1642"/>
      <c r="E408" s="1643"/>
      <c r="F408" s="1645"/>
      <c r="G408" s="1646"/>
      <c r="H408" s="1646"/>
    </row>
    <row r="409" spans="1:10" ht="15.75" x14ac:dyDescent="0.2">
      <c r="B409" s="1644" t="s">
        <v>146</v>
      </c>
      <c r="C409" s="1642"/>
      <c r="D409" s="1642"/>
      <c r="E409" s="1643"/>
      <c r="F409" s="1645"/>
      <c r="G409" s="1646"/>
      <c r="H409" s="1646"/>
    </row>
    <row r="410" spans="1:10" ht="47.25" x14ac:dyDescent="0.2">
      <c r="B410" s="1644" t="s">
        <v>1404</v>
      </c>
      <c r="C410" s="1647">
        <f>SUM(C407:C407)</f>
        <v>0</v>
      </c>
      <c r="D410" s="1647">
        <f>SUM(D407:D407)</f>
        <v>0</v>
      </c>
      <c r="E410" s="1648">
        <f>SUM(E407:E407)</f>
        <v>0</v>
      </c>
      <c r="F410" s="1645"/>
      <c r="G410" s="1645"/>
      <c r="H410" s="1645"/>
    </row>
    <row r="411" spans="1:10" ht="15.75" x14ac:dyDescent="0.2">
      <c r="B411" s="292"/>
      <c r="C411" s="176"/>
      <c r="D411" s="315"/>
      <c r="E411" s="176"/>
    </row>
    <row r="412" spans="1:10" ht="14.25" customHeight="1" x14ac:dyDescent="0.2">
      <c r="B412" s="287"/>
      <c r="C412" s="87"/>
      <c r="D412" s="87"/>
      <c r="E412" s="88"/>
    </row>
    <row r="413" spans="1:10" ht="15.75" customHeight="1" x14ac:dyDescent="0.2">
      <c r="B413" s="1758" t="s">
        <v>1405</v>
      </c>
      <c r="C413" s="1758"/>
      <c r="D413" s="1758"/>
      <c r="E413" s="1758"/>
      <c r="F413" s="1758"/>
      <c r="G413" s="1758"/>
      <c r="H413" s="1758"/>
    </row>
    <row r="414" spans="1:10" ht="15.75" customHeight="1" x14ac:dyDescent="0.2">
      <c r="B414" s="287"/>
      <c r="C414" s="87"/>
      <c r="D414" s="87"/>
      <c r="E414" s="88"/>
    </row>
    <row r="415" spans="1:10" ht="15.75" customHeight="1" x14ac:dyDescent="0.2">
      <c r="B415" s="222" t="s">
        <v>249</v>
      </c>
      <c r="C415" s="222" t="s">
        <v>68</v>
      </c>
      <c r="D415" s="66" t="s">
        <v>42</v>
      </c>
      <c r="E415" s="1640" t="s">
        <v>125</v>
      </c>
      <c r="F415" s="65"/>
      <c r="G415" s="65"/>
      <c r="H415" s="65"/>
      <c r="I415" s="62"/>
      <c r="J415" s="62"/>
    </row>
    <row r="416" spans="1:10" ht="15.75" hidden="1" customHeight="1" x14ac:dyDescent="0.2">
      <c r="B416" s="1194" t="s">
        <v>937</v>
      </c>
      <c r="C416" s="83"/>
      <c r="D416" s="83"/>
      <c r="E416" s="1650"/>
      <c r="F416" s="65"/>
      <c r="G416" s="65"/>
      <c r="H416" s="65"/>
      <c r="I416" s="62"/>
      <c r="J416" s="62"/>
    </row>
    <row r="417" spans="2:10" ht="15.75" hidden="1" customHeight="1" x14ac:dyDescent="0.2">
      <c r="B417" s="1194" t="s">
        <v>955</v>
      </c>
      <c r="C417" s="83"/>
      <c r="D417" s="83"/>
      <c r="E417" s="1650"/>
      <c r="F417" s="65"/>
      <c r="G417" s="65"/>
      <c r="H417" s="65"/>
      <c r="I417" s="62"/>
      <c r="J417" s="62"/>
    </row>
    <row r="418" spans="2:10" ht="15.75" hidden="1" customHeight="1" x14ac:dyDescent="0.2">
      <c r="B418" s="1194" t="s">
        <v>800</v>
      </c>
      <c r="C418" s="83"/>
      <c r="D418" s="83"/>
      <c r="E418" s="1650"/>
      <c r="F418" s="65"/>
      <c r="G418" s="65"/>
      <c r="H418" s="65"/>
      <c r="I418" s="62"/>
      <c r="J418" s="62"/>
    </row>
    <row r="419" spans="2:10" ht="15.75" x14ac:dyDescent="0.2">
      <c r="B419" s="1018" t="s">
        <v>146</v>
      </c>
      <c r="C419" s="1019">
        <v>0</v>
      </c>
      <c r="D419" s="1019">
        <v>0</v>
      </c>
      <c r="E419" s="1650">
        <v>0</v>
      </c>
      <c r="F419" s="65"/>
      <c r="G419" s="65"/>
      <c r="H419" s="65"/>
      <c r="I419" s="62"/>
      <c r="J419" s="62"/>
    </row>
    <row r="420" spans="2:10" ht="15.75" x14ac:dyDescent="0.2">
      <c r="B420" s="1652" t="s">
        <v>522</v>
      </c>
      <c r="C420" s="1642">
        <v>0</v>
      </c>
      <c r="D420" s="1642">
        <v>0</v>
      </c>
      <c r="E420" s="1650">
        <v>0</v>
      </c>
      <c r="F420" s="65"/>
      <c r="G420" s="65"/>
      <c r="H420" s="65"/>
      <c r="I420" s="62"/>
      <c r="J420" s="62"/>
    </row>
    <row r="421" spans="2:10" ht="15.75" x14ac:dyDescent="0.2">
      <c r="B421" s="286"/>
      <c r="C421" s="79"/>
      <c r="D421" s="79"/>
      <c r="E421" s="92"/>
      <c r="F421" s="65"/>
      <c r="G421" s="65"/>
      <c r="H421" s="65"/>
      <c r="I421" s="62"/>
      <c r="J421" s="62"/>
    </row>
    <row r="422" spans="2:10" ht="31.5" x14ac:dyDescent="0.2">
      <c r="B422" s="1641" t="s">
        <v>1406</v>
      </c>
      <c r="C422" s="1642">
        <v>0</v>
      </c>
      <c r="D422" s="1642">
        <v>0</v>
      </c>
      <c r="E422" s="1650">
        <v>0</v>
      </c>
      <c r="F422" s="65"/>
      <c r="G422" s="65"/>
      <c r="H422" s="65"/>
      <c r="I422" s="62"/>
      <c r="J422" s="62"/>
    </row>
    <row r="423" spans="2:10" ht="15.75" x14ac:dyDescent="0.2">
      <c r="B423" s="1653"/>
      <c r="C423" s="1654"/>
      <c r="D423" s="1654"/>
      <c r="E423" s="1655"/>
      <c r="F423" s="65"/>
      <c r="G423" s="65"/>
      <c r="H423" s="65"/>
      <c r="I423" s="62"/>
      <c r="J423" s="62"/>
    </row>
    <row r="424" spans="2:10" ht="47.25" x14ac:dyDescent="0.2">
      <c r="B424" s="1652" t="s">
        <v>1407</v>
      </c>
      <c r="C424" s="1642">
        <v>0</v>
      </c>
      <c r="D424" s="1642">
        <v>0</v>
      </c>
      <c r="E424" s="1650">
        <v>0</v>
      </c>
      <c r="F424" s="65"/>
      <c r="G424" s="65"/>
      <c r="H424" s="65"/>
      <c r="I424" s="62"/>
      <c r="J424" s="62"/>
    </row>
    <row r="425" spans="2:10" ht="15.75" x14ac:dyDescent="0.2">
      <c r="B425" s="1649" t="s">
        <v>146</v>
      </c>
      <c r="C425" s="83">
        <v>0</v>
      </c>
      <c r="D425" s="83">
        <v>0</v>
      </c>
      <c r="E425" s="1650">
        <v>0</v>
      </c>
      <c r="F425" s="65"/>
      <c r="G425" s="65"/>
      <c r="H425" s="65"/>
      <c r="I425" s="62"/>
      <c r="J425" s="62"/>
    </row>
    <row r="426" spans="2:10" ht="15.75" x14ac:dyDescent="0.2">
      <c r="B426" s="1641" t="s">
        <v>522</v>
      </c>
      <c r="C426" s="1642">
        <v>0</v>
      </c>
      <c r="D426" s="1642">
        <v>0</v>
      </c>
      <c r="E426" s="1650">
        <v>0</v>
      </c>
      <c r="F426" s="65"/>
      <c r="G426" s="65"/>
      <c r="H426" s="65"/>
      <c r="I426" s="62"/>
      <c r="J426" s="62"/>
    </row>
    <row r="427" spans="2:10" ht="47.25" x14ac:dyDescent="0.2">
      <c r="B427" s="1641" t="s">
        <v>1408</v>
      </c>
      <c r="C427" s="1642">
        <v>0</v>
      </c>
      <c r="D427" s="1642">
        <v>0</v>
      </c>
      <c r="E427" s="1650">
        <v>0</v>
      </c>
      <c r="F427" s="65"/>
      <c r="G427" s="65"/>
      <c r="H427" s="65"/>
      <c r="I427" s="62"/>
      <c r="J427" s="62"/>
    </row>
    <row r="428" spans="2:10" ht="15.75" x14ac:dyDescent="0.2">
      <c r="B428" s="285"/>
      <c r="C428" s="79"/>
      <c r="D428" s="79"/>
      <c r="E428" s="92"/>
      <c r="F428" s="65"/>
      <c r="G428" s="65"/>
      <c r="H428" s="65"/>
      <c r="I428" s="62"/>
      <c r="J428" s="62"/>
    </row>
    <row r="429" spans="2:10" ht="15.75" x14ac:dyDescent="0.2">
      <c r="B429" s="613"/>
      <c r="C429" s="79"/>
      <c r="D429" s="79"/>
      <c r="E429" s="96"/>
      <c r="G429" s="544"/>
      <c r="H429" s="544"/>
      <c r="I429" s="62"/>
      <c r="J429" s="62"/>
    </row>
    <row r="430" spans="2:10" ht="30.75" customHeight="1" x14ac:dyDescent="0.2">
      <c r="B430" s="1644" t="s">
        <v>1404</v>
      </c>
      <c r="C430" s="1647">
        <f>SUM(C416:C429)</f>
        <v>0</v>
      </c>
      <c r="D430" s="1647">
        <f>SUM(D416:D429)</f>
        <v>0</v>
      </c>
      <c r="E430" s="1651">
        <f>E416+E417+E418+E419+E420+E421+E422+E425</f>
        <v>0</v>
      </c>
      <c r="I430" s="62"/>
      <c r="J430" s="62"/>
    </row>
    <row r="431" spans="2:10" ht="15.75" customHeight="1" x14ac:dyDescent="0.2">
      <c r="B431" s="287"/>
      <c r="C431" s="87"/>
      <c r="D431" s="87"/>
      <c r="E431" s="88"/>
    </row>
    <row r="432" spans="2:10" ht="15.75" customHeight="1" x14ac:dyDescent="0.2">
      <c r="B432" s="287"/>
      <c r="C432" s="87"/>
      <c r="D432" s="87"/>
      <c r="E432" s="88"/>
    </row>
    <row r="433" spans="2:8" ht="15.75" customHeight="1" x14ac:dyDescent="0.2">
      <c r="B433" s="222" t="s">
        <v>1409</v>
      </c>
      <c r="C433" s="222" t="s">
        <v>68</v>
      </c>
      <c r="D433" s="66" t="s">
        <v>42</v>
      </c>
      <c r="E433" s="66" t="s">
        <v>125</v>
      </c>
    </row>
    <row r="434" spans="2:8" ht="15.75" hidden="1" customHeight="1" x14ac:dyDescent="0.2">
      <c r="B434" s="1194"/>
      <c r="C434" s="83"/>
      <c r="D434" s="1191"/>
      <c r="E434" s="84"/>
    </row>
    <row r="435" spans="2:8" ht="15.75" hidden="1" customHeight="1" x14ac:dyDescent="0.2">
      <c r="B435" s="1194"/>
      <c r="C435" s="83"/>
      <c r="D435" s="1191"/>
      <c r="E435" s="84"/>
    </row>
    <row r="436" spans="2:8" ht="15.75" hidden="1" customHeight="1" x14ac:dyDescent="0.2">
      <c r="B436" s="1194"/>
      <c r="C436" s="83"/>
      <c r="D436" s="1191"/>
      <c r="E436" s="84"/>
    </row>
    <row r="437" spans="2:8" ht="15.75" hidden="1" customHeight="1" x14ac:dyDescent="0.2">
      <c r="B437" s="1193"/>
      <c r="C437" s="83"/>
      <c r="D437" s="1191"/>
      <c r="E437" s="84"/>
    </row>
    <row r="438" spans="2:8" ht="15.75" hidden="1" customHeight="1" x14ac:dyDescent="0.2">
      <c r="B438" s="1335"/>
      <c r="C438" s="83"/>
      <c r="D438" s="1191"/>
      <c r="E438" s="84"/>
    </row>
    <row r="439" spans="2:8" ht="15.75" hidden="1" customHeight="1" x14ac:dyDescent="0.2">
      <c r="B439" s="1193"/>
      <c r="C439" s="83"/>
      <c r="D439" s="1191"/>
      <c r="E439" s="84"/>
    </row>
    <row r="440" spans="2:8" ht="15.75" hidden="1" customHeight="1" x14ac:dyDescent="0.2">
      <c r="B440" s="316"/>
      <c r="C440" s="83"/>
      <c r="D440" s="83"/>
      <c r="E440" s="1195"/>
    </row>
    <row r="441" spans="2:8" ht="15.75" customHeight="1" x14ac:dyDescent="0.2">
      <c r="B441" s="1196"/>
      <c r="C441" s="1190"/>
      <c r="D441" s="1190"/>
      <c r="E441" s="1195"/>
    </row>
    <row r="442" spans="2:8" ht="15.75" customHeight="1" x14ac:dyDescent="0.2">
      <c r="B442" s="241" t="s">
        <v>1410</v>
      </c>
      <c r="C442" s="86">
        <f>C440</f>
        <v>0</v>
      </c>
      <c r="D442" s="86">
        <f>D440</f>
        <v>0</v>
      </c>
      <c r="E442" s="291">
        <f>E434+E435+E436+E437+E438+E439+E440</f>
        <v>0</v>
      </c>
    </row>
    <row r="443" spans="2:8" ht="15.75" customHeight="1" x14ac:dyDescent="0.2">
      <c r="B443" s="287"/>
      <c r="C443" s="87"/>
      <c r="D443" s="87"/>
      <c r="E443" s="88"/>
    </row>
    <row r="444" spans="2:8" ht="15.75" customHeight="1" x14ac:dyDescent="0.2">
      <c r="B444" s="1022" t="s">
        <v>1411</v>
      </c>
      <c r="C444" s="1023">
        <f>C442+C430</f>
        <v>0</v>
      </c>
      <c r="D444" s="1023">
        <f>D442+D430</f>
        <v>0</v>
      </c>
      <c r="E444" s="1024">
        <f>E442+E430</f>
        <v>0</v>
      </c>
    </row>
    <row r="445" spans="2:8" ht="15.75" customHeight="1" x14ac:dyDescent="0.2">
      <c r="B445" s="287"/>
      <c r="C445" s="87"/>
      <c r="D445" s="87"/>
      <c r="E445" s="88"/>
    </row>
    <row r="446" spans="2:8" ht="15.75" customHeight="1" x14ac:dyDescent="0.2">
      <c r="B446" s="1758" t="s">
        <v>1412</v>
      </c>
      <c r="C446" s="1758"/>
      <c r="D446" s="1758"/>
      <c r="E446" s="1758"/>
      <c r="F446" s="1758"/>
      <c r="G446" s="1758"/>
      <c r="H446" s="1758"/>
    </row>
    <row r="447" spans="2:8" ht="15.75" customHeight="1" x14ac:dyDescent="0.2">
      <c r="B447" s="287"/>
      <c r="C447" s="87"/>
      <c r="D447" s="87"/>
      <c r="E447" s="88"/>
    </row>
    <row r="448" spans="2:8" ht="15.75" customHeight="1" x14ac:dyDescent="0.2">
      <c r="B448" s="222" t="s">
        <v>249</v>
      </c>
      <c r="C448" s="222" t="s">
        <v>68</v>
      </c>
      <c r="D448" s="66" t="s">
        <v>42</v>
      </c>
      <c r="E448" s="66" t="s">
        <v>125</v>
      </c>
    </row>
    <row r="449" spans="1:8" ht="15.75" customHeight="1" x14ac:dyDescent="0.2">
      <c r="B449" s="1022" t="s">
        <v>146</v>
      </c>
      <c r="C449" s="83">
        <v>0</v>
      </c>
      <c r="D449" s="83">
        <v>0</v>
      </c>
      <c r="E449" s="506">
        <v>0</v>
      </c>
    </row>
    <row r="450" spans="1:8" ht="15.75" customHeight="1" x14ac:dyDescent="0.2">
      <c r="B450" s="1022" t="s">
        <v>522</v>
      </c>
      <c r="C450" s="1023"/>
      <c r="D450" s="1023"/>
      <c r="E450" s="1026"/>
    </row>
    <row r="451" spans="1:8" ht="15.75" customHeight="1" x14ac:dyDescent="0.2">
      <c r="B451" s="1022" t="s">
        <v>1413</v>
      </c>
      <c r="C451" s="1023">
        <v>0</v>
      </c>
      <c r="D451" s="1023">
        <v>0</v>
      </c>
      <c r="E451" s="1024">
        <v>0</v>
      </c>
    </row>
    <row r="452" spans="1:8" ht="15.75" customHeight="1" x14ac:dyDescent="0.2">
      <c r="B452" s="287"/>
      <c r="C452" s="87"/>
      <c r="D452" s="87"/>
      <c r="E452" s="88"/>
    </row>
    <row r="453" spans="1:8" ht="15.75" customHeight="1" x14ac:dyDescent="0.2">
      <c r="B453" s="287"/>
      <c r="C453" s="87"/>
      <c r="D453" s="87"/>
      <c r="E453" s="88"/>
    </row>
    <row r="454" spans="1:8" ht="15.75" customHeight="1" x14ac:dyDescent="0.2">
      <c r="B454" s="222" t="s">
        <v>1414</v>
      </c>
      <c r="C454" s="222" t="s">
        <v>68</v>
      </c>
      <c r="D454" s="66" t="s">
        <v>42</v>
      </c>
      <c r="E454" s="66" t="s">
        <v>125</v>
      </c>
    </row>
    <row r="455" spans="1:8" ht="15.75" customHeight="1" x14ac:dyDescent="0.2">
      <c r="B455" s="316" t="s">
        <v>146</v>
      </c>
      <c r="C455" s="83">
        <v>0</v>
      </c>
      <c r="D455" s="83">
        <v>0</v>
      </c>
      <c r="E455" s="506">
        <v>0</v>
      </c>
    </row>
    <row r="456" spans="1:8" ht="15.75" customHeight="1" x14ac:dyDescent="0.2">
      <c r="B456" s="1025" t="s">
        <v>1416</v>
      </c>
      <c r="C456" s="1023"/>
      <c r="D456" s="1023"/>
      <c r="E456" s="1026"/>
    </row>
    <row r="457" spans="1:8" ht="15.75" customHeight="1" x14ac:dyDescent="0.2"/>
    <row r="458" spans="1:8" ht="15.75" customHeight="1" x14ac:dyDescent="0.2"/>
    <row r="459" spans="1:8" ht="45.6" customHeight="1" x14ac:dyDescent="0.2">
      <c r="B459" s="1022" t="s">
        <v>1415</v>
      </c>
      <c r="C459" s="1023">
        <v>0</v>
      </c>
      <c r="D459" s="1023">
        <v>0</v>
      </c>
      <c r="E459" s="1024">
        <f>E456</f>
        <v>0</v>
      </c>
    </row>
    <row r="460" spans="1:8" ht="15.75" customHeight="1" x14ac:dyDescent="0.2">
      <c r="B460" s="287"/>
      <c r="C460" s="87"/>
      <c r="D460" s="87"/>
      <c r="E460" s="88"/>
    </row>
    <row r="461" spans="1:8" ht="19.5" customHeight="1" x14ac:dyDescent="0.2">
      <c r="B461" s="241" t="s">
        <v>1417</v>
      </c>
      <c r="C461" s="623">
        <f>+C280+C358+C387+C459+C444</f>
        <v>64</v>
      </c>
      <c r="D461" s="623">
        <f>+D280+D358+D387+D459+D444</f>
        <v>64</v>
      </c>
      <c r="E461" s="519">
        <f>+E280+E358+E387+E444+E459</f>
        <v>1230.3940656749999</v>
      </c>
      <c r="F461" s="568"/>
      <c r="G461" s="98"/>
    </row>
    <row r="462" spans="1:8" ht="19.5" customHeight="1" x14ac:dyDescent="0.2">
      <c r="F462" s="61"/>
      <c r="G462" s="98"/>
    </row>
    <row r="463" spans="1:8" ht="25.5" customHeight="1" x14ac:dyDescent="0.2">
      <c r="A463" s="220"/>
      <c r="B463" s="1758" t="s">
        <v>579</v>
      </c>
      <c r="C463" s="1758"/>
      <c r="D463" s="1758"/>
      <c r="E463" s="1758"/>
      <c r="F463" s="1758"/>
      <c r="G463" s="1758"/>
      <c r="H463" s="1758"/>
    </row>
    <row r="464" spans="1:8" ht="14.25" customHeight="1" x14ac:dyDescent="0.2">
      <c r="A464" s="220"/>
      <c r="B464" s="239"/>
      <c r="C464" s="319"/>
      <c r="E464" s="96"/>
    </row>
    <row r="465" spans="1:8" ht="34.5" customHeight="1" x14ac:dyDescent="0.2">
      <c r="A465" s="220"/>
      <c r="B465" s="222" t="s">
        <v>249</v>
      </c>
      <c r="C465" s="222" t="s">
        <v>68</v>
      </c>
      <c r="D465" s="66" t="s">
        <v>42</v>
      </c>
      <c r="E465" s="66" t="s">
        <v>125</v>
      </c>
      <c r="F465" s="66" t="s">
        <v>43</v>
      </c>
      <c r="G465" s="66" t="s">
        <v>129</v>
      </c>
      <c r="H465" s="66" t="s">
        <v>44</v>
      </c>
    </row>
    <row r="466" spans="1:8" ht="36.75" hidden="1" customHeight="1" x14ac:dyDescent="0.2">
      <c r="A466" s="220"/>
      <c r="B466" s="205" t="s">
        <v>376</v>
      </c>
      <c r="C466" s="83">
        <v>0</v>
      </c>
      <c r="D466" s="83">
        <v>0</v>
      </c>
      <c r="E466" s="506">
        <v>0</v>
      </c>
      <c r="F466" s="289"/>
      <c r="G466" s="303"/>
      <c r="H466" s="303"/>
    </row>
    <row r="467" spans="1:8" ht="36.75" hidden="1" customHeight="1" x14ac:dyDescent="0.2">
      <c r="A467" s="220"/>
      <c r="B467" s="205" t="s">
        <v>385</v>
      </c>
      <c r="C467" s="83">
        <v>0</v>
      </c>
      <c r="D467" s="83">
        <v>0</v>
      </c>
      <c r="E467" s="506">
        <v>0</v>
      </c>
      <c r="H467" s="219"/>
    </row>
    <row r="468" spans="1:8" ht="36.75" hidden="1" customHeight="1" x14ac:dyDescent="0.2">
      <c r="A468" s="220"/>
      <c r="B468" s="205" t="s">
        <v>386</v>
      </c>
      <c r="C468" s="83">
        <v>0</v>
      </c>
      <c r="D468" s="83">
        <v>0</v>
      </c>
      <c r="E468" s="506">
        <v>0</v>
      </c>
      <c r="H468" s="219"/>
    </row>
    <row r="469" spans="1:8" ht="36.75" hidden="1" customHeight="1" x14ac:dyDescent="0.2">
      <c r="A469" s="220"/>
      <c r="B469" s="205" t="s">
        <v>390</v>
      </c>
      <c r="C469" s="83">
        <v>0</v>
      </c>
      <c r="D469" s="83">
        <v>0</v>
      </c>
      <c r="E469" s="506">
        <v>0</v>
      </c>
      <c r="H469" s="219"/>
    </row>
    <row r="470" spans="1:8" ht="36.75" hidden="1" customHeight="1" x14ac:dyDescent="0.2">
      <c r="A470" s="220"/>
      <c r="B470" s="205" t="s">
        <v>430</v>
      </c>
      <c r="C470" s="83">
        <v>0</v>
      </c>
      <c r="D470" s="83">
        <v>0</v>
      </c>
      <c r="E470" s="506">
        <v>0</v>
      </c>
      <c r="H470" s="219"/>
    </row>
    <row r="471" spans="1:8" ht="36.75" hidden="1" customHeight="1" x14ac:dyDescent="0.2">
      <c r="A471" s="220"/>
      <c r="B471" s="205" t="s">
        <v>433</v>
      </c>
      <c r="C471" s="83">
        <v>0</v>
      </c>
      <c r="D471" s="83">
        <v>0</v>
      </c>
      <c r="E471" s="506">
        <v>0</v>
      </c>
      <c r="H471" s="219"/>
    </row>
    <row r="472" spans="1:8" ht="36.75" hidden="1" customHeight="1" x14ac:dyDescent="0.2">
      <c r="A472" s="220"/>
      <c r="B472" s="205" t="s">
        <v>431</v>
      </c>
      <c r="C472" s="83">
        <v>0</v>
      </c>
      <c r="D472" s="83">
        <v>0</v>
      </c>
      <c r="E472" s="506">
        <v>0</v>
      </c>
      <c r="H472" s="219"/>
    </row>
    <row r="473" spans="1:8" ht="48.75" hidden="1" customHeight="1" x14ac:dyDescent="0.2">
      <c r="A473" s="220"/>
      <c r="B473" s="205" t="s">
        <v>519</v>
      </c>
      <c r="C473" s="83">
        <v>0</v>
      </c>
      <c r="D473" s="83">
        <v>0</v>
      </c>
      <c r="E473" s="506">
        <v>0</v>
      </c>
      <c r="F473" s="562"/>
      <c r="H473" s="219"/>
    </row>
    <row r="474" spans="1:8" ht="56.25" hidden="1" customHeight="1" x14ac:dyDescent="0.2">
      <c r="A474" s="220"/>
      <c r="B474" s="241"/>
      <c r="C474" s="86"/>
      <c r="D474" s="86"/>
      <c r="E474" s="291"/>
      <c r="F474" s="1020"/>
      <c r="G474" s="1028"/>
      <c r="H474" s="1028"/>
    </row>
    <row r="475" spans="1:8" ht="15" hidden="1" customHeight="1" x14ac:dyDescent="0.2">
      <c r="B475" s="241"/>
      <c r="C475" s="1020"/>
      <c r="D475" s="1020"/>
      <c r="E475" s="1027"/>
      <c r="F475" s="1020"/>
      <c r="G475" s="1028"/>
      <c r="H475" s="1028"/>
    </row>
    <row r="476" spans="1:8" ht="15" customHeight="1" x14ac:dyDescent="0.2">
      <c r="E476" s="96"/>
    </row>
    <row r="477" spans="1:8" ht="15" customHeight="1" x14ac:dyDescent="0.2">
      <c r="B477" s="1020" t="s">
        <v>580</v>
      </c>
      <c r="C477" s="1029">
        <f>SUM(C466:C476)</f>
        <v>0</v>
      </c>
      <c r="D477" s="1029">
        <f>SUM(D466:D476)</f>
        <v>0</v>
      </c>
      <c r="E477" s="1030">
        <f>SUM(E466:E476)</f>
        <v>0</v>
      </c>
    </row>
    <row r="478" spans="1:8" ht="15" customHeight="1" x14ac:dyDescent="0.2">
      <c r="E478" s="96"/>
    </row>
    <row r="479" spans="1:8" ht="15" customHeight="1" x14ac:dyDescent="0.2">
      <c r="B479" s="1758" t="s">
        <v>581</v>
      </c>
      <c r="C479" s="1758"/>
      <c r="D479" s="1758"/>
      <c r="E479" s="1758"/>
      <c r="F479" s="1758"/>
      <c r="G479" s="1758"/>
      <c r="H479" s="1758"/>
    </row>
    <row r="480" spans="1:8" ht="15" customHeight="1" x14ac:dyDescent="0.2">
      <c r="E480" s="96"/>
    </row>
    <row r="481" spans="2:7" ht="15" customHeight="1" x14ac:dyDescent="0.2">
      <c r="E481" s="96"/>
    </row>
    <row r="482" spans="2:7" customFormat="1" ht="12.75" customHeight="1" x14ac:dyDescent="0.2">
      <c r="B482" s="566" t="s">
        <v>421</v>
      </c>
      <c r="C482" s="567">
        <v>0</v>
      </c>
      <c r="D482" s="567">
        <v>0</v>
      </c>
      <c r="E482" s="735">
        <v>0</v>
      </c>
    </row>
    <row r="483" spans="2:7" ht="15" customHeight="1" x14ac:dyDescent="0.2">
      <c r="E483" s="96"/>
    </row>
    <row r="484" spans="2:7" ht="15" customHeight="1" x14ac:dyDescent="0.2">
      <c r="B484" s="269" t="s">
        <v>422</v>
      </c>
      <c r="C484" s="270">
        <f>C482+C477</f>
        <v>0</v>
      </c>
      <c r="D484" s="270">
        <f>D482+D477</f>
        <v>0</v>
      </c>
      <c r="E484" s="1031">
        <f>E482+E477</f>
        <v>0</v>
      </c>
      <c r="G484" s="562">
        <f>E475*1000000</f>
        <v>0</v>
      </c>
    </row>
    <row r="485" spans="2:7" ht="15" customHeight="1" x14ac:dyDescent="0.2">
      <c r="E485" s="96"/>
      <c r="F485" s="622"/>
    </row>
    <row r="486" spans="2:7" ht="15" customHeight="1" x14ac:dyDescent="0.2">
      <c r="E486" s="96"/>
      <c r="G486" s="562"/>
    </row>
    <row r="487" spans="2:7" ht="46.5" customHeight="1" x14ac:dyDescent="0.2">
      <c r="C487" s="66" t="s">
        <v>68</v>
      </c>
      <c r="D487" s="66" t="s">
        <v>253</v>
      </c>
      <c r="E487" s="66" t="s">
        <v>125</v>
      </c>
    </row>
    <row r="488" spans="2:7" ht="22.5" customHeight="1" x14ac:dyDescent="0.2">
      <c r="B488" s="293" t="s">
        <v>318</v>
      </c>
      <c r="C488" s="294">
        <f>+C461+C484</f>
        <v>64</v>
      </c>
      <c r="D488" s="294">
        <f>+D484+D461</f>
        <v>64</v>
      </c>
      <c r="E488" s="318">
        <f>+E484+E461</f>
        <v>1230.3940656749999</v>
      </c>
      <c r="F488" s="98"/>
      <c r="G488" s="98"/>
    </row>
    <row r="518" spans="4:6" ht="37.5" customHeight="1" x14ac:dyDescent="0.2">
      <c r="D518" s="530" t="e">
        <f>D80+D116+D140+D183+D393+#REF!+D477</f>
        <v>#REF!</v>
      </c>
      <c r="E518" s="530" t="e">
        <f>E80+E116+E140+E183+E393+#REF!+E477</f>
        <v>#REF!</v>
      </c>
      <c r="F518" s="1759"/>
    </row>
    <row r="519" spans="4:6" ht="8.25" customHeight="1" x14ac:dyDescent="0.2">
      <c r="E519" s="237"/>
      <c r="F519" s="1760"/>
    </row>
    <row r="520" spans="4:6" ht="23.25" customHeight="1" x14ac:dyDescent="0.2">
      <c r="F520" s="1760"/>
    </row>
    <row r="521" spans="4:6" ht="35.25" customHeight="1" thickBot="1" x14ac:dyDescent="0.25">
      <c r="E521" s="562" t="e">
        <f>E518*1000000</f>
        <v>#REF!</v>
      </c>
      <c r="F521" s="1761"/>
    </row>
  </sheetData>
  <mergeCells count="24">
    <mergeCell ref="B8:H8"/>
    <mergeCell ref="B118:H118"/>
    <mergeCell ref="B123:H123"/>
    <mergeCell ref="B83:H83"/>
    <mergeCell ref="B390:H390"/>
    <mergeCell ref="B143:H143"/>
    <mergeCell ref="B155:H155"/>
    <mergeCell ref="B296:E296"/>
    <mergeCell ref="B283:H283"/>
    <mergeCell ref="B192:H192"/>
    <mergeCell ref="B285:E285"/>
    <mergeCell ref="A1:H1"/>
    <mergeCell ref="A2:H2"/>
    <mergeCell ref="A3:H3"/>
    <mergeCell ref="A4:H4"/>
    <mergeCell ref="B6:H6"/>
    <mergeCell ref="B463:H463"/>
    <mergeCell ref="B379:H379"/>
    <mergeCell ref="F518:F521"/>
    <mergeCell ref="B395:H395"/>
    <mergeCell ref="B404:H404"/>
    <mergeCell ref="B413:H413"/>
    <mergeCell ref="B446:H446"/>
    <mergeCell ref="B479:H479"/>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94" max="7" man="1"/>
    <brk id="376"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14"/>
  <sheetViews>
    <sheetView showGridLines="0" zoomScale="80" zoomScaleNormal="80" zoomScalePageLayoutView="60" workbookViewId="0">
      <selection activeCell="A76" sqref="A76:C76"/>
    </sheetView>
  </sheetViews>
  <sheetFormatPr baseColWidth="10" defaultColWidth="11.42578125" defaultRowHeight="12.75" x14ac:dyDescent="0.2"/>
  <cols>
    <col min="1" max="1" width="50.85546875" style="713" customWidth="1"/>
    <col min="2" max="2" width="19.42578125" style="821" customWidth="1"/>
    <col min="3" max="3" width="12.85546875" style="713" customWidth="1"/>
    <col min="4" max="4" width="17.5703125" style="713" customWidth="1"/>
    <col min="5" max="5" width="17.85546875" style="713" customWidth="1"/>
    <col min="6" max="6" width="12.5703125" style="713" customWidth="1"/>
    <col min="7" max="7" width="13.140625" style="713" customWidth="1"/>
    <col min="8" max="8" width="11.42578125" style="713" customWidth="1"/>
    <col min="9" max="9" width="10.85546875" style="713" customWidth="1"/>
    <col min="10" max="10" width="9.5703125" style="713" customWidth="1"/>
    <col min="11" max="11" width="9.85546875" style="713" customWidth="1"/>
    <col min="12" max="12" width="11.42578125" style="713"/>
    <col min="13" max="13" width="9" style="713" bestFit="1" customWidth="1"/>
    <col min="14" max="14" width="9.28515625" style="713" customWidth="1"/>
    <col min="15" max="15" width="11.42578125" style="713"/>
    <col min="16" max="17" width="8.42578125" style="713" customWidth="1"/>
    <col min="18" max="16384" width="11.42578125" style="713"/>
  </cols>
  <sheetData>
    <row r="1" spans="1:25" s="128" customFormat="1" ht="20.45" customHeight="1" x14ac:dyDescent="0.2">
      <c r="A1" s="1778" t="s">
        <v>646</v>
      </c>
      <c r="B1" s="1779"/>
      <c r="C1" s="1779"/>
      <c r="D1" s="1779"/>
      <c r="E1" s="1779"/>
      <c r="F1" s="1779"/>
      <c r="G1" s="1779"/>
      <c r="H1" s="1779"/>
      <c r="I1" s="1779"/>
      <c r="J1" s="1779"/>
      <c r="K1" s="1779"/>
      <c r="L1" s="1779"/>
      <c r="M1" s="1779"/>
      <c r="N1" s="1779"/>
      <c r="O1" s="1779"/>
      <c r="P1" s="1779"/>
      <c r="Q1" s="1779"/>
      <c r="R1" s="1779"/>
      <c r="S1" s="1779"/>
      <c r="T1" s="638"/>
      <c r="U1" s="638"/>
      <c r="V1" s="638"/>
      <c r="W1" s="638"/>
      <c r="X1" s="638"/>
      <c r="Y1" s="638"/>
    </row>
    <row r="2" spans="1:25" s="128" customFormat="1" ht="20.45" customHeight="1" x14ac:dyDescent="0.2">
      <c r="A2" s="1778"/>
      <c r="B2" s="1779"/>
      <c r="C2" s="1779"/>
      <c r="D2" s="1779"/>
      <c r="E2" s="1779"/>
      <c r="F2" s="1779"/>
      <c r="G2" s="1779"/>
      <c r="H2" s="1779"/>
      <c r="I2" s="1779"/>
      <c r="J2" s="1779"/>
      <c r="K2" s="1779"/>
      <c r="L2" s="1779"/>
      <c r="M2" s="1779"/>
      <c r="N2" s="1779"/>
      <c r="O2" s="1779"/>
      <c r="P2" s="1779"/>
      <c r="Q2" s="1779"/>
      <c r="R2" s="1779"/>
      <c r="S2" s="1779"/>
      <c r="T2" s="638"/>
      <c r="U2" s="638"/>
      <c r="V2" s="638"/>
      <c r="W2" s="638"/>
      <c r="X2" s="638"/>
      <c r="Y2" s="638"/>
    </row>
    <row r="3" spans="1:25" s="637" customFormat="1" ht="12.95" customHeight="1" x14ac:dyDescent="0.2">
      <c r="A3" s="1756" t="s">
        <v>1420</v>
      </c>
      <c r="B3" s="1756"/>
      <c r="C3" s="1756"/>
      <c r="D3" s="1756"/>
      <c r="E3" s="1756"/>
      <c r="F3" s="1756"/>
      <c r="G3" s="1756"/>
      <c r="H3" s="1756"/>
      <c r="I3" s="1756"/>
      <c r="J3" s="1756"/>
      <c r="K3" s="1756"/>
      <c r="L3" s="1756"/>
      <c r="M3" s="1756"/>
      <c r="N3" s="1756"/>
      <c r="O3" s="1756"/>
      <c r="P3" s="1756"/>
      <c r="Q3" s="1756"/>
      <c r="R3" s="1756"/>
      <c r="S3" s="1756"/>
    </row>
    <row r="4" spans="1:25" s="637" customFormat="1" ht="12.95" customHeight="1" x14ac:dyDescent="0.2">
      <c r="A4" s="1782" t="s">
        <v>1</v>
      </c>
      <c r="B4" s="1782"/>
      <c r="C4" s="1782"/>
      <c r="D4" s="1782"/>
      <c r="E4" s="1782"/>
      <c r="F4" s="1782"/>
      <c r="G4" s="1782"/>
      <c r="H4" s="1782"/>
      <c r="I4" s="1782"/>
      <c r="J4" s="1782"/>
      <c r="K4" s="1782"/>
      <c r="L4" s="1782"/>
      <c r="M4" s="1782"/>
      <c r="N4" s="1782"/>
      <c r="O4" s="1782"/>
      <c r="P4" s="1782"/>
      <c r="Q4" s="1782"/>
      <c r="R4" s="1782"/>
      <c r="S4" s="1782"/>
    </row>
    <row r="5" spans="1:25" s="637" customFormat="1" ht="12.95" customHeight="1" x14ac:dyDescent="0.2">
      <c r="A5" s="1060"/>
      <c r="B5" s="1060"/>
      <c r="C5" s="1060"/>
      <c r="D5" s="1060"/>
      <c r="E5" s="1060"/>
      <c r="F5" s="1060"/>
      <c r="G5" s="1060"/>
      <c r="H5" s="1060"/>
      <c r="I5" s="1060"/>
      <c r="J5" s="1060"/>
      <c r="K5" s="1060"/>
      <c r="L5" s="1060"/>
      <c r="M5" s="1060"/>
      <c r="N5" s="1060"/>
      <c r="O5" s="1060"/>
      <c r="P5" s="1060"/>
      <c r="Q5" s="1060"/>
      <c r="R5" s="1060"/>
      <c r="S5" s="1060"/>
    </row>
    <row r="6" spans="1:25" ht="13.35" customHeight="1" x14ac:dyDescent="0.2">
      <c r="A6" s="1783" t="s">
        <v>647</v>
      </c>
      <c r="B6" s="1783"/>
      <c r="C6" s="1783"/>
      <c r="D6" s="1783"/>
      <c r="E6" s="1783"/>
      <c r="F6" s="1783"/>
      <c r="G6" s="1783"/>
      <c r="H6" s="1783"/>
      <c r="I6" s="1783"/>
      <c r="J6" s="1783"/>
      <c r="K6" s="1783"/>
      <c r="L6" s="1783"/>
      <c r="M6" s="1783"/>
      <c r="N6" s="1783"/>
      <c r="O6" s="1783"/>
      <c r="P6" s="1783"/>
      <c r="Q6" s="1783"/>
      <c r="R6" s="1783"/>
      <c r="S6" s="1783"/>
    </row>
    <row r="7" spans="1:25" ht="13.35" customHeight="1" x14ac:dyDescent="0.2">
      <c r="A7" s="1097"/>
      <c r="B7" s="1098"/>
      <c r="C7" s="1098"/>
      <c r="D7" s="1098"/>
      <c r="E7" s="1098"/>
      <c r="F7" s="1098"/>
      <c r="G7" s="1098"/>
      <c r="H7" s="1098"/>
      <c r="I7" s="1098"/>
      <c r="J7" s="1098"/>
      <c r="K7" s="1098"/>
      <c r="L7" s="1098"/>
      <c r="M7" s="1098"/>
      <c r="N7" s="1098"/>
      <c r="O7" s="1098"/>
      <c r="P7" s="1098"/>
      <c r="Q7" s="1098"/>
      <c r="R7" s="1098"/>
      <c r="S7" s="1098"/>
    </row>
    <row r="8" spans="1:25" ht="13.35" customHeight="1" x14ac:dyDescent="0.2">
      <c r="A8" s="1784" t="s">
        <v>28</v>
      </c>
      <c r="B8" s="1061">
        <v>2022</v>
      </c>
      <c r="C8" s="1253"/>
      <c r="D8" s="1253"/>
      <c r="E8" s="1253"/>
      <c r="F8" s="1253"/>
      <c r="G8" s="1253"/>
      <c r="H8" s="1061">
        <v>2023</v>
      </c>
      <c r="I8" s="1253"/>
      <c r="J8" s="1253"/>
      <c r="K8" s="1253"/>
      <c r="L8" s="1253"/>
      <c r="M8" s="1253"/>
      <c r="N8" s="1061">
        <v>2024</v>
      </c>
      <c r="O8" s="1253"/>
      <c r="P8" s="1253"/>
      <c r="Q8" s="1253"/>
      <c r="R8" s="1253"/>
      <c r="S8" s="1253"/>
      <c r="T8" s="1061">
        <v>2025</v>
      </c>
      <c r="U8" s="1253"/>
      <c r="V8" s="1253"/>
      <c r="W8" s="1253"/>
      <c r="X8" s="1253"/>
      <c r="Y8" s="1253"/>
    </row>
    <row r="9" spans="1:25" ht="25.5" x14ac:dyDescent="0.2">
      <c r="A9" s="1785"/>
      <c r="B9" s="1254" t="s">
        <v>615</v>
      </c>
      <c r="C9" s="1255" t="s">
        <v>616</v>
      </c>
      <c r="D9" s="1255" t="s">
        <v>617</v>
      </c>
      <c r="E9" s="1255" t="s">
        <v>618</v>
      </c>
      <c r="F9" s="1255" t="s">
        <v>619</v>
      </c>
      <c r="G9" s="1255" t="s">
        <v>620</v>
      </c>
      <c r="H9" s="1254" t="s">
        <v>615</v>
      </c>
      <c r="I9" s="1255" t="s">
        <v>616</v>
      </c>
      <c r="J9" s="1255" t="s">
        <v>617</v>
      </c>
      <c r="K9" s="1255" t="s">
        <v>618</v>
      </c>
      <c r="L9" s="1255" t="s">
        <v>619</v>
      </c>
      <c r="M9" s="1255" t="s">
        <v>1435</v>
      </c>
      <c r="N9" s="1254" t="s">
        <v>615</v>
      </c>
      <c r="O9" s="1255" t="s">
        <v>616</v>
      </c>
      <c r="P9" s="1255" t="s">
        <v>617</v>
      </c>
      <c r="Q9" s="1255" t="s">
        <v>618</v>
      </c>
      <c r="R9" s="1255" t="s">
        <v>619</v>
      </c>
      <c r="S9" s="1255" t="s">
        <v>1033</v>
      </c>
      <c r="T9" s="1254" t="s">
        <v>615</v>
      </c>
      <c r="U9" s="1255" t="s">
        <v>616</v>
      </c>
      <c r="V9" s="1255" t="s">
        <v>617</v>
      </c>
      <c r="W9" s="1255" t="s">
        <v>618</v>
      </c>
      <c r="X9" s="1255" t="s">
        <v>619</v>
      </c>
      <c r="Y9" s="1255" t="s">
        <v>1436</v>
      </c>
    </row>
    <row r="10" spans="1:25" ht="13.35" customHeight="1" x14ac:dyDescent="0.2">
      <c r="A10" s="1062" t="s">
        <v>621</v>
      </c>
      <c r="B10" s="1065">
        <v>8040.5920834199997</v>
      </c>
      <c r="C10" s="1063">
        <v>0</v>
      </c>
      <c r="D10" s="1063">
        <v>0</v>
      </c>
      <c r="E10" s="1063">
        <v>0</v>
      </c>
      <c r="F10" s="1063">
        <v>0</v>
      </c>
      <c r="G10" s="1064">
        <v>8040.5920834199997</v>
      </c>
      <c r="H10" s="1065">
        <v>8040.5920833299997</v>
      </c>
      <c r="I10" s="1063">
        <v>0</v>
      </c>
      <c r="J10" s="1063">
        <v>0</v>
      </c>
      <c r="K10" s="1063">
        <v>0</v>
      </c>
      <c r="L10" s="1063">
        <v>0</v>
      </c>
      <c r="M10" s="1064">
        <v>8040.5920833299997</v>
      </c>
      <c r="N10" s="1259">
        <v>0</v>
      </c>
      <c r="O10" s="1260">
        <v>0</v>
      </c>
      <c r="P10" s="1260">
        <v>0</v>
      </c>
      <c r="Q10" s="1260">
        <v>0</v>
      </c>
      <c r="R10" s="1260">
        <v>0</v>
      </c>
      <c r="S10" s="1261">
        <v>0</v>
      </c>
      <c r="T10" s="1069">
        <v>0</v>
      </c>
      <c r="U10" s="1063">
        <v>0</v>
      </c>
      <c r="V10" s="1063">
        <v>385.23555149999999</v>
      </c>
      <c r="W10" s="1063">
        <v>0</v>
      </c>
      <c r="X10" s="1063">
        <v>0</v>
      </c>
      <c r="Y10" s="1064">
        <v>385.23555149999999</v>
      </c>
    </row>
    <row r="11" spans="1:25" ht="13.35" customHeight="1" x14ac:dyDescent="0.2">
      <c r="A11" s="1066" t="s">
        <v>622</v>
      </c>
      <c r="B11" s="1069">
        <v>8040.5920834199997</v>
      </c>
      <c r="C11" s="1067">
        <v>0</v>
      </c>
      <c r="D11" s="1067">
        <v>0</v>
      </c>
      <c r="E11" s="1067">
        <v>0</v>
      </c>
      <c r="F11" s="1067">
        <v>0</v>
      </c>
      <c r="G11" s="1068">
        <v>8040.5920834199997</v>
      </c>
      <c r="H11" s="1069">
        <v>8040.5920833299997</v>
      </c>
      <c r="I11" s="1067">
        <v>0</v>
      </c>
      <c r="J11" s="1067">
        <v>0</v>
      </c>
      <c r="K11" s="1067">
        <v>0</v>
      </c>
      <c r="L11" s="1067">
        <v>0</v>
      </c>
      <c r="M11" s="1068">
        <v>8040.5920833299997</v>
      </c>
      <c r="N11" s="1259">
        <v>22115.171131999999</v>
      </c>
      <c r="O11" s="1259">
        <v>0</v>
      </c>
      <c r="P11" s="1259">
        <v>0</v>
      </c>
      <c r="Q11" s="1259">
        <v>0</v>
      </c>
      <c r="R11" s="1259">
        <v>0</v>
      </c>
      <c r="S11" s="1262">
        <v>22115.171131999999</v>
      </c>
      <c r="T11" s="1069">
        <v>0</v>
      </c>
      <c r="U11" s="1069">
        <v>0</v>
      </c>
      <c r="V11" s="1069">
        <v>0</v>
      </c>
      <c r="W11" s="1069">
        <v>0</v>
      </c>
      <c r="X11" s="1069">
        <v>0</v>
      </c>
      <c r="Y11" s="1068">
        <v>0</v>
      </c>
    </row>
    <row r="12" spans="1:25" ht="13.35" customHeight="1" x14ac:dyDescent="0.2">
      <c r="A12" s="1066" t="s">
        <v>623</v>
      </c>
      <c r="B12" s="1069">
        <v>8040.5920834199997</v>
      </c>
      <c r="C12" s="1067">
        <v>0</v>
      </c>
      <c r="D12" s="1067">
        <v>0</v>
      </c>
      <c r="E12" s="1067">
        <v>0</v>
      </c>
      <c r="F12" s="1067">
        <v>0</v>
      </c>
      <c r="G12" s="1068">
        <v>8040.5920834199997</v>
      </c>
      <c r="H12" s="1069">
        <v>8040.5920833299997</v>
      </c>
      <c r="I12" s="1067">
        <v>0</v>
      </c>
      <c r="J12" s="1067">
        <v>0</v>
      </c>
      <c r="K12" s="1067">
        <v>0</v>
      </c>
      <c r="L12" s="1067">
        <v>0</v>
      </c>
      <c r="M12" s="1068">
        <v>8040.5920833299997</v>
      </c>
      <c r="N12" s="1259">
        <v>11057.5855665</v>
      </c>
      <c r="O12" s="1259">
        <v>0</v>
      </c>
      <c r="P12" s="1259">
        <v>0</v>
      </c>
      <c r="Q12" s="1259">
        <v>0</v>
      </c>
      <c r="R12" s="1259">
        <v>0</v>
      </c>
      <c r="S12" s="1262">
        <v>11057.5855665</v>
      </c>
      <c r="T12" s="1069">
        <v>0</v>
      </c>
      <c r="U12" s="1069">
        <v>0</v>
      </c>
      <c r="V12" s="1069">
        <v>0</v>
      </c>
      <c r="W12" s="1069">
        <v>0</v>
      </c>
      <c r="X12" s="1069">
        <v>0</v>
      </c>
      <c r="Y12" s="1068">
        <v>0</v>
      </c>
    </row>
    <row r="13" spans="1:25" ht="13.35" customHeight="1" x14ac:dyDescent="0.2">
      <c r="A13" s="1066" t="s">
        <v>624</v>
      </c>
      <c r="B13" s="1069">
        <v>8040.5920834199997</v>
      </c>
      <c r="C13" s="1067">
        <v>0</v>
      </c>
      <c r="D13" s="1067">
        <v>0</v>
      </c>
      <c r="E13" s="1067">
        <v>0</v>
      </c>
      <c r="F13" s="1067">
        <v>0</v>
      </c>
      <c r="G13" s="1068">
        <v>8040.5920834199997</v>
      </c>
      <c r="H13" s="1069">
        <v>8040.5920833299997</v>
      </c>
      <c r="I13" s="1067">
        <v>0</v>
      </c>
      <c r="J13" s="1067">
        <v>73.349233999999996</v>
      </c>
      <c r="K13" s="1067">
        <v>0</v>
      </c>
      <c r="L13" s="1067">
        <v>0</v>
      </c>
      <c r="M13" s="1068">
        <v>8113.9413173299999</v>
      </c>
      <c r="N13" s="1259">
        <v>11057.5855665</v>
      </c>
      <c r="O13" s="1259">
        <v>0</v>
      </c>
      <c r="P13" s="1259">
        <v>0</v>
      </c>
      <c r="Q13" s="1259">
        <v>0</v>
      </c>
      <c r="R13" s="1259">
        <v>0</v>
      </c>
      <c r="S13" s="1262">
        <v>11057.5855665</v>
      </c>
      <c r="T13" s="1069">
        <v>0</v>
      </c>
      <c r="U13" s="1069">
        <v>0</v>
      </c>
      <c r="V13" s="1069">
        <v>0</v>
      </c>
      <c r="W13" s="1069">
        <v>0</v>
      </c>
      <c r="X13" s="1069">
        <v>0</v>
      </c>
      <c r="Y13" s="1068">
        <v>0</v>
      </c>
    </row>
    <row r="14" spans="1:25" ht="13.35" customHeight="1" x14ac:dyDescent="0.2">
      <c r="A14" s="1066" t="s">
        <v>625</v>
      </c>
      <c r="B14" s="1069">
        <v>8040.5920833999999</v>
      </c>
      <c r="C14" s="1067">
        <v>0</v>
      </c>
      <c r="D14" s="1067">
        <v>0</v>
      </c>
      <c r="E14" s="1067">
        <v>0</v>
      </c>
      <c r="F14" s="1067">
        <v>0</v>
      </c>
      <c r="G14" s="1068">
        <v>8040.5920833999999</v>
      </c>
      <c r="H14" s="1069">
        <v>8040.5920833299997</v>
      </c>
      <c r="I14" s="1067">
        <v>0</v>
      </c>
      <c r="J14" s="1067">
        <v>0</v>
      </c>
      <c r="K14" s="1067">
        <v>0</v>
      </c>
      <c r="L14" s="1067">
        <v>0</v>
      </c>
      <c r="M14" s="1068">
        <v>8040.5920833299997</v>
      </c>
      <c r="N14" s="1259">
        <v>11057.5855665</v>
      </c>
      <c r="O14" s="1259">
        <v>0</v>
      </c>
      <c r="P14" s="1259">
        <v>0</v>
      </c>
      <c r="Q14" s="1259">
        <v>0</v>
      </c>
      <c r="R14" s="1259">
        <v>0</v>
      </c>
      <c r="S14" s="1262">
        <v>11057.5855665</v>
      </c>
      <c r="T14" s="1069">
        <v>0</v>
      </c>
      <c r="U14" s="1069">
        <v>0</v>
      </c>
      <c r="V14" s="1069">
        <v>0</v>
      </c>
      <c r="W14" s="1069">
        <v>0</v>
      </c>
      <c r="X14" s="1069">
        <v>0</v>
      </c>
      <c r="Y14" s="1068">
        <v>0</v>
      </c>
    </row>
    <row r="15" spans="1:25" ht="13.35" customHeight="1" x14ac:dyDescent="0.2">
      <c r="A15" s="1066" t="s">
        <v>626</v>
      </c>
      <c r="B15" s="1069">
        <v>8040.5920833999999</v>
      </c>
      <c r="C15" s="1067">
        <v>0</v>
      </c>
      <c r="D15" s="1067">
        <v>0</v>
      </c>
      <c r="E15" s="1067">
        <v>0</v>
      </c>
      <c r="F15" s="1067">
        <v>0</v>
      </c>
      <c r="G15" s="1068">
        <v>8040.5920833999999</v>
      </c>
      <c r="H15" s="1069">
        <v>8040.5920833299997</v>
      </c>
      <c r="I15" s="1067">
        <v>0</v>
      </c>
      <c r="J15" s="1067">
        <v>0</v>
      </c>
      <c r="K15" s="1067">
        <v>0</v>
      </c>
      <c r="L15" s="1067">
        <v>0</v>
      </c>
      <c r="M15" s="1068">
        <v>8040.5920833299997</v>
      </c>
      <c r="N15" s="1259">
        <v>11057.5855665</v>
      </c>
      <c r="O15" s="1259">
        <v>0</v>
      </c>
      <c r="P15" s="1259">
        <v>0</v>
      </c>
      <c r="Q15" s="1259">
        <v>0</v>
      </c>
      <c r="R15" s="1259">
        <v>0</v>
      </c>
      <c r="S15" s="1262">
        <v>11057.5855665</v>
      </c>
      <c r="T15" s="1069">
        <v>0</v>
      </c>
      <c r="U15" s="1069">
        <v>0</v>
      </c>
      <c r="V15" s="1069">
        <v>0</v>
      </c>
      <c r="W15" s="1069">
        <v>0</v>
      </c>
      <c r="X15" s="1069">
        <v>0</v>
      </c>
      <c r="Y15" s="1068">
        <v>0</v>
      </c>
    </row>
    <row r="16" spans="1:25" ht="13.35" customHeight="1" x14ac:dyDescent="0.2">
      <c r="A16" s="1066" t="s">
        <v>627</v>
      </c>
      <c r="B16" s="1069">
        <v>8040.5920831499998</v>
      </c>
      <c r="C16" s="1067">
        <v>0</v>
      </c>
      <c r="D16" s="1067">
        <v>0</v>
      </c>
      <c r="E16" s="1067">
        <v>0</v>
      </c>
      <c r="F16" s="1067">
        <v>0</v>
      </c>
      <c r="G16" s="1068">
        <v>8040.5920831499998</v>
      </c>
      <c r="H16" s="1069">
        <v>8040.5920833299997</v>
      </c>
      <c r="I16" s="1067">
        <v>0</v>
      </c>
      <c r="J16" s="1067">
        <v>0</v>
      </c>
      <c r="K16" s="1067">
        <v>0</v>
      </c>
      <c r="L16" s="1067">
        <v>0</v>
      </c>
      <c r="M16" s="1068">
        <v>8040.5920833299997</v>
      </c>
      <c r="N16" s="1259">
        <v>11057.5855665</v>
      </c>
      <c r="O16" s="1259">
        <v>0</v>
      </c>
      <c r="P16" s="1259">
        <v>0</v>
      </c>
      <c r="Q16" s="1259">
        <v>0</v>
      </c>
      <c r="R16" s="1259">
        <v>0</v>
      </c>
      <c r="S16" s="1262">
        <v>11057.5855665</v>
      </c>
      <c r="T16" s="1069">
        <v>0</v>
      </c>
      <c r="U16" s="1069">
        <v>0</v>
      </c>
      <c r="V16" s="1069">
        <v>0</v>
      </c>
      <c r="W16" s="1069">
        <v>0</v>
      </c>
      <c r="X16" s="1069">
        <v>0</v>
      </c>
      <c r="Y16" s="1068">
        <v>0</v>
      </c>
    </row>
    <row r="17" spans="1:25" ht="13.35" customHeight="1" x14ac:dyDescent="0.2">
      <c r="A17" s="1066" t="s">
        <v>628</v>
      </c>
      <c r="B17" s="1069">
        <v>8150.0997652400001</v>
      </c>
      <c r="C17" s="1067">
        <v>0</v>
      </c>
      <c r="D17" s="1067">
        <v>0</v>
      </c>
      <c r="E17" s="1067">
        <v>0</v>
      </c>
      <c r="F17" s="1067">
        <v>0</v>
      </c>
      <c r="G17" s="1068">
        <v>8150.0997652400001</v>
      </c>
      <c r="H17" s="1069">
        <v>8040.5920833299997</v>
      </c>
      <c r="I17" s="1067">
        <v>0</v>
      </c>
      <c r="J17" s="1067">
        <v>0</v>
      </c>
      <c r="K17" s="1067">
        <v>0</v>
      </c>
      <c r="L17" s="1067">
        <v>0</v>
      </c>
      <c r="M17" s="1068">
        <v>8040.5920833299997</v>
      </c>
      <c r="N17" s="1259">
        <v>11057.5855665</v>
      </c>
      <c r="O17" s="1259">
        <v>0</v>
      </c>
      <c r="P17" s="1259">
        <v>0</v>
      </c>
      <c r="Q17" s="1259">
        <v>0</v>
      </c>
      <c r="R17" s="1259">
        <v>0</v>
      </c>
      <c r="S17" s="1262">
        <v>11057.5855665</v>
      </c>
      <c r="T17" s="1069">
        <v>0</v>
      </c>
      <c r="U17" s="1069">
        <v>0</v>
      </c>
      <c r="V17" s="1069">
        <v>0</v>
      </c>
      <c r="W17" s="1069">
        <v>0</v>
      </c>
      <c r="X17" s="1069">
        <v>0</v>
      </c>
      <c r="Y17" s="1068">
        <v>0</v>
      </c>
    </row>
    <row r="18" spans="1:25" ht="13.35" customHeight="1" x14ac:dyDescent="0.2">
      <c r="A18" s="1066" t="s">
        <v>629</v>
      </c>
      <c r="B18" s="1069">
        <v>8150.0997652400001</v>
      </c>
      <c r="C18" s="1067">
        <v>0</v>
      </c>
      <c r="D18" s="1067">
        <v>0</v>
      </c>
      <c r="E18" s="1067">
        <v>0</v>
      </c>
      <c r="F18" s="1067">
        <v>0</v>
      </c>
      <c r="G18" s="1068">
        <v>8150.0997652400001</v>
      </c>
      <c r="H18" s="1069">
        <v>8040.5920833299997</v>
      </c>
      <c r="I18" s="1067">
        <v>0</v>
      </c>
      <c r="J18" s="1067">
        <v>0</v>
      </c>
      <c r="K18" s="1067">
        <v>0</v>
      </c>
      <c r="L18" s="1067">
        <v>0</v>
      </c>
      <c r="M18" s="1068">
        <v>8040.5920833299997</v>
      </c>
      <c r="N18" s="1259">
        <v>11057.5855665</v>
      </c>
      <c r="O18" s="1259">
        <v>486.97500000000002</v>
      </c>
      <c r="P18" s="1259">
        <v>0</v>
      </c>
      <c r="Q18" s="1259">
        <v>0</v>
      </c>
      <c r="R18" s="1259">
        <v>967.09340699999996</v>
      </c>
      <c r="S18" s="1262">
        <v>12511.653973500001</v>
      </c>
      <c r="T18" s="1069">
        <v>0</v>
      </c>
      <c r="U18" s="1069">
        <v>0</v>
      </c>
      <c r="V18" s="1069">
        <v>0</v>
      </c>
      <c r="W18" s="1069">
        <v>0</v>
      </c>
      <c r="X18" s="1069">
        <v>0</v>
      </c>
      <c r="Y18" s="1068">
        <v>0</v>
      </c>
    </row>
    <row r="19" spans="1:25" ht="13.35" customHeight="1" x14ac:dyDescent="0.2">
      <c r="A19" s="1066" t="s">
        <v>630</v>
      </c>
      <c r="B19" s="1069">
        <v>7917.5869620399999</v>
      </c>
      <c r="C19" s="1067">
        <v>0</v>
      </c>
      <c r="D19" s="1067">
        <v>468.41667174000003</v>
      </c>
      <c r="E19" s="1067">
        <v>0</v>
      </c>
      <c r="F19" s="1067">
        <v>0</v>
      </c>
      <c r="G19" s="1068">
        <v>8386.0036337799993</v>
      </c>
      <c r="H19" s="1069">
        <v>8040.5920833299997</v>
      </c>
      <c r="I19" s="1067">
        <v>0</v>
      </c>
      <c r="J19" s="1067">
        <v>0</v>
      </c>
      <c r="K19" s="1067">
        <v>0</v>
      </c>
      <c r="L19" s="1067">
        <v>0</v>
      </c>
      <c r="M19" s="1068">
        <v>8040.5920833299997</v>
      </c>
      <c r="N19" s="1259">
        <v>11057.5855665</v>
      </c>
      <c r="O19" s="1259">
        <v>54.108333000000002</v>
      </c>
      <c r="P19" s="1259">
        <v>271.53169050000002</v>
      </c>
      <c r="Q19" s="1259">
        <v>0</v>
      </c>
      <c r="R19" s="1259">
        <v>107.454823</v>
      </c>
      <c r="S19" s="1262">
        <v>11490.680413</v>
      </c>
      <c r="T19" s="1069">
        <v>0</v>
      </c>
      <c r="U19" s="1069">
        <v>0</v>
      </c>
      <c r="V19" s="1069">
        <v>0</v>
      </c>
      <c r="W19" s="1069">
        <v>0</v>
      </c>
      <c r="X19" s="1069">
        <v>0</v>
      </c>
      <c r="Y19" s="1068">
        <v>0</v>
      </c>
    </row>
    <row r="20" spans="1:25" ht="13.35" customHeight="1" x14ac:dyDescent="0.2">
      <c r="A20" s="1066" t="s">
        <v>631</v>
      </c>
      <c r="B20" s="1069">
        <v>7917.5869620399999</v>
      </c>
      <c r="C20" s="1067">
        <v>0</v>
      </c>
      <c r="D20" s="1067">
        <v>210.93104750000001</v>
      </c>
      <c r="E20" s="1067">
        <v>0</v>
      </c>
      <c r="F20" s="1067">
        <v>0</v>
      </c>
      <c r="G20" s="1068">
        <v>8128.5180095400001</v>
      </c>
      <c r="H20" s="1069">
        <v>8040.5920833299997</v>
      </c>
      <c r="I20" s="1067">
        <v>0</v>
      </c>
      <c r="J20" s="1067">
        <v>0</v>
      </c>
      <c r="K20" s="1067">
        <v>0</v>
      </c>
      <c r="L20" s="1067">
        <v>0</v>
      </c>
      <c r="M20" s="1068">
        <v>8040.5920833299997</v>
      </c>
      <c r="N20" s="1259">
        <v>11057.5855665</v>
      </c>
      <c r="O20" s="1259">
        <v>54.108333000000002</v>
      </c>
      <c r="P20" s="1259">
        <v>0</v>
      </c>
      <c r="Q20" s="1259">
        <v>0</v>
      </c>
      <c r="R20" s="1259">
        <v>107.454823</v>
      </c>
      <c r="S20" s="1262">
        <v>11219.1487225</v>
      </c>
      <c r="T20" s="1069">
        <v>0</v>
      </c>
      <c r="U20" s="1069">
        <v>0</v>
      </c>
      <c r="V20" s="1069">
        <v>0</v>
      </c>
      <c r="W20" s="1069">
        <v>0</v>
      </c>
      <c r="X20" s="1069">
        <v>0</v>
      </c>
      <c r="Y20" s="1068">
        <v>0</v>
      </c>
    </row>
    <row r="21" spans="1:25" ht="13.35" customHeight="1" x14ac:dyDescent="0.2">
      <c r="A21" s="1070" t="s">
        <v>632</v>
      </c>
      <c r="B21" s="1073">
        <v>7917.5869620599997</v>
      </c>
      <c r="C21" s="1071">
        <v>649.29999999999995</v>
      </c>
      <c r="D21" s="1071">
        <v>141.60401049999999</v>
      </c>
      <c r="E21" s="1071">
        <v>0</v>
      </c>
      <c r="F21" s="1071">
        <v>1291</v>
      </c>
      <c r="G21" s="1072">
        <v>9999.4909725599991</v>
      </c>
      <c r="H21" s="1073">
        <v>18290.175183340001</v>
      </c>
      <c r="I21" s="1071">
        <v>649.29999999999995</v>
      </c>
      <c r="J21" s="1071">
        <v>428.480276</v>
      </c>
      <c r="K21" s="1071">
        <v>0</v>
      </c>
      <c r="L21" s="1071">
        <v>475</v>
      </c>
      <c r="M21" s="1072">
        <v>19842.955459339999</v>
      </c>
      <c r="N21" s="1259">
        <v>17271.8095885</v>
      </c>
      <c r="O21" s="1259">
        <v>54.108333999999999</v>
      </c>
      <c r="P21" s="1259">
        <v>0</v>
      </c>
      <c r="Q21" s="1259">
        <v>0</v>
      </c>
      <c r="R21" s="1259">
        <v>101.163189</v>
      </c>
      <c r="S21" s="1263">
        <v>17427.0811115</v>
      </c>
      <c r="T21" s="1069">
        <v>0</v>
      </c>
      <c r="U21" s="1069">
        <v>0</v>
      </c>
      <c r="V21" s="1069">
        <v>0</v>
      </c>
      <c r="W21" s="1069">
        <v>0</v>
      </c>
      <c r="X21" s="1069">
        <v>0</v>
      </c>
      <c r="Y21" s="1072">
        <v>0</v>
      </c>
    </row>
    <row r="22" spans="1:25" ht="15" x14ac:dyDescent="0.25">
      <c r="A22" s="1256" t="s">
        <v>6</v>
      </c>
      <c r="B22" s="1662">
        <f>SUM(B10:B21)</f>
        <v>96337.105000249998</v>
      </c>
      <c r="C22" s="1663">
        <f>SUM(C10:C21)</f>
        <v>649.29999999999995</v>
      </c>
      <c r="D22" s="1663">
        <f>SUM(D10:D21)</f>
        <v>820.95172974000002</v>
      </c>
      <c r="E22" s="1663">
        <f>SUM(E10:E21)</f>
        <v>0</v>
      </c>
      <c r="F22" s="1663">
        <f>SUM(F10:F21)</f>
        <v>1291</v>
      </c>
      <c r="G22" s="1664">
        <f t="shared" ref="G22" si="0">SUM(B22:F22)</f>
        <v>99098.356729990002</v>
      </c>
      <c r="H22" s="1662">
        <f>SUM(H10:H21)</f>
        <v>106736.68809997001</v>
      </c>
      <c r="I22" s="1663">
        <f>SUM(I10:I21)</f>
        <v>649.29999999999995</v>
      </c>
      <c r="J22" s="1663">
        <f>SUM(J10:J21)</f>
        <v>501.82951000000003</v>
      </c>
      <c r="K22" s="1663">
        <f>SUM(K10:K21)</f>
        <v>0</v>
      </c>
      <c r="L22" s="1663">
        <f>SUM(L10:L21)</f>
        <v>475</v>
      </c>
      <c r="M22" s="1664">
        <f t="shared" ref="M22" si="1">SUM(H22:L22)</f>
        <v>108362.81760997001</v>
      </c>
      <c r="N22" s="1665">
        <f>SUM(N10:N21)</f>
        <v>138905.25081899998</v>
      </c>
      <c r="O22" s="1663">
        <v>649.29999999999995</v>
      </c>
      <c r="P22" s="1663">
        <f>SUM(P10:P21)</f>
        <v>271.53169050000002</v>
      </c>
      <c r="Q22" s="1663">
        <v>0</v>
      </c>
      <c r="R22" s="1663">
        <f>SUM(R10:R21)</f>
        <v>1283.166242</v>
      </c>
      <c r="S22" s="1666">
        <f>SUM(S10:S21)</f>
        <v>141109.24875149998</v>
      </c>
      <c r="T22" s="1662">
        <v>0</v>
      </c>
      <c r="U22" s="1663">
        <v>0</v>
      </c>
      <c r="V22" s="1663">
        <f>SUM(V10:V21)</f>
        <v>385.23555149999999</v>
      </c>
      <c r="W22" s="1663">
        <v>0</v>
      </c>
      <c r="X22" s="1663">
        <v>0</v>
      </c>
      <c r="Y22" s="1664">
        <f>SUM(Y10:Y21)</f>
        <v>385.23555149999999</v>
      </c>
    </row>
    <row r="23" spans="1:25" ht="13.35" customHeight="1" x14ac:dyDescent="0.2"/>
    <row r="24" spans="1:25" ht="13.35" customHeight="1" x14ac:dyDescent="0.2">
      <c r="A24" s="713" t="s">
        <v>633</v>
      </c>
    </row>
    <row r="25" spans="1:25" ht="14.1" customHeight="1" x14ac:dyDescent="0.25">
      <c r="A25" s="1391" t="s">
        <v>1421</v>
      </c>
    </row>
    <row r="26" spans="1:25" ht="12.75" hidden="1" customHeight="1" x14ac:dyDescent="0.2">
      <c r="A26"/>
    </row>
    <row r="27" spans="1:25" ht="12.75" hidden="1" customHeight="1" x14ac:dyDescent="0.2">
      <c r="A27"/>
    </row>
    <row r="28" spans="1:25" ht="13.5" hidden="1" customHeight="1" x14ac:dyDescent="0.2">
      <c r="A28"/>
    </row>
    <row r="29" spans="1:25" ht="13.5" customHeight="1" x14ac:dyDescent="0.2">
      <c r="A29"/>
    </row>
    <row r="30" spans="1:25" ht="13.35" customHeight="1" x14ac:dyDescent="0.2"/>
    <row r="31" spans="1:25" ht="13.35" customHeight="1" x14ac:dyDescent="0.25">
      <c r="A31" s="1403" t="s">
        <v>648</v>
      </c>
      <c r="B31" s="1074"/>
      <c r="C31" s="1075"/>
    </row>
    <row r="32" spans="1:25" ht="13.35" customHeight="1" x14ac:dyDescent="0.25">
      <c r="A32" s="1077"/>
      <c r="B32" s="1074"/>
      <c r="C32" s="1075"/>
    </row>
    <row r="33" spans="1:7" ht="43.5" customHeight="1" x14ac:dyDescent="0.2">
      <c r="A33" s="1395" t="s">
        <v>483</v>
      </c>
      <c r="B33" s="1395" t="s">
        <v>634</v>
      </c>
      <c r="C33" s="1395" t="s">
        <v>635</v>
      </c>
    </row>
    <row r="34" spans="1:7" ht="13.35" customHeight="1" x14ac:dyDescent="0.2">
      <c r="A34" s="1392">
        <v>2017</v>
      </c>
      <c r="B34" s="1393">
        <v>146433.07681112029</v>
      </c>
      <c r="C34" s="1396"/>
    </row>
    <row r="35" spans="1:7" ht="13.35" customHeight="1" x14ac:dyDescent="0.2">
      <c r="A35" s="1392">
        <v>2018</v>
      </c>
      <c r="B35" s="1393">
        <v>145588.92271893</v>
      </c>
      <c r="C35" s="1394">
        <v>-5.7647774025750831E-3</v>
      </c>
    </row>
    <row r="36" spans="1:7" ht="13.35" customHeight="1" x14ac:dyDescent="0.2">
      <c r="A36" s="1392">
        <v>2019</v>
      </c>
      <c r="B36" s="1393">
        <v>133681.29726118999</v>
      </c>
      <c r="C36" s="1394">
        <v>-8.1789364433505374E-2</v>
      </c>
    </row>
    <row r="37" spans="1:7" ht="13.35" customHeight="1" x14ac:dyDescent="0.2">
      <c r="A37" s="1392">
        <v>2020</v>
      </c>
      <c r="B37" s="1393">
        <v>109936.03024020999</v>
      </c>
      <c r="C37" s="1394">
        <v>-0.17762594699081857</v>
      </c>
    </row>
    <row r="38" spans="1:7" ht="13.35" customHeight="1" x14ac:dyDescent="0.2">
      <c r="A38" s="1392">
        <v>2021</v>
      </c>
      <c r="B38" s="1393">
        <v>102856.86521532002</v>
      </c>
      <c r="C38" s="1394">
        <v>-6.4393493283521397E-2</v>
      </c>
    </row>
    <row r="39" spans="1:7" ht="13.35" customHeight="1" x14ac:dyDescent="0.2">
      <c r="A39" s="1392">
        <v>2022</v>
      </c>
      <c r="B39" s="1393">
        <v>104885.722788741</v>
      </c>
      <c r="C39" s="1394">
        <v>1.9725057429796022E-2</v>
      </c>
    </row>
    <row r="40" spans="1:7" ht="12.75" customHeight="1" x14ac:dyDescent="0.2">
      <c r="A40" s="1392">
        <v>2023</v>
      </c>
      <c r="B40" s="1393">
        <v>114850.94407439997</v>
      </c>
      <c r="C40" s="1394">
        <v>9.5010274236568382E-2</v>
      </c>
    </row>
    <row r="41" spans="1:7" ht="13.35" customHeight="1" x14ac:dyDescent="0.2">
      <c r="A41" s="1392">
        <v>2024</v>
      </c>
      <c r="B41" s="1393">
        <v>130851.90757143995</v>
      </c>
      <c r="C41" s="1394">
        <v>0.13931939024092488</v>
      </c>
    </row>
    <row r="42" spans="1:7" ht="13.35" customHeight="1" x14ac:dyDescent="0.2">
      <c r="A42" s="1392">
        <v>2025</v>
      </c>
      <c r="B42" s="1393">
        <v>120442.42457467002</v>
      </c>
      <c r="C42" s="1394">
        <v>-7.9551633521939835E-2</v>
      </c>
    </row>
    <row r="43" spans="1:7" ht="12.75" customHeight="1" x14ac:dyDescent="0.2">
      <c r="A43"/>
      <c r="B43" s="1076"/>
      <c r="C43"/>
    </row>
    <row r="44" spans="1:7" ht="13.35" customHeight="1" x14ac:dyDescent="0.2">
      <c r="A44" t="s">
        <v>636</v>
      </c>
      <c r="B44" s="1076"/>
      <c r="C44"/>
    </row>
    <row r="45" spans="1:7" ht="78.75" customHeight="1" x14ac:dyDescent="0.2">
      <c r="A45" s="1789" t="s">
        <v>1034</v>
      </c>
      <c r="B45" s="1789"/>
      <c r="C45" s="1789"/>
      <c r="D45" s="1789"/>
      <c r="E45" s="1789"/>
      <c r="F45" s="1789"/>
      <c r="G45" s="1789"/>
    </row>
    <row r="46" spans="1:7" ht="15" x14ac:dyDescent="0.2">
      <c r="A46" s="1789" t="s">
        <v>1422</v>
      </c>
      <c r="B46" s="1789"/>
      <c r="C46" s="1789"/>
      <c r="D46" s="1789"/>
      <c r="E46" s="1789"/>
      <c r="F46" s="1789"/>
      <c r="G46" s="1789"/>
    </row>
    <row r="47" spans="1:7" ht="66" hidden="1" customHeight="1" x14ac:dyDescent="0.2">
      <c r="A47" s="1789"/>
      <c r="B47" s="1789"/>
      <c r="C47" s="1789"/>
      <c r="D47" s="1789"/>
      <c r="E47" s="1789"/>
      <c r="F47" s="1789"/>
      <c r="G47" s="1789"/>
    </row>
    <row r="48" spans="1:7" ht="13.35" customHeight="1" x14ac:dyDescent="0.2"/>
    <row r="49" spans="1:6" ht="13.35" customHeight="1" x14ac:dyDescent="0.2">
      <c r="A49" s="1099" t="s">
        <v>1423</v>
      </c>
      <c r="B49" s="1078"/>
      <c r="C49" s="1079"/>
      <c r="D49" s="1080"/>
      <c r="E49" s="1080"/>
      <c r="F49" s="1075"/>
    </row>
    <row r="50" spans="1:6" ht="13.35" customHeight="1" x14ac:dyDescent="0.2">
      <c r="A50" s="1078"/>
      <c r="B50" s="1078"/>
      <c r="C50" s="1079"/>
      <c r="D50" s="1080"/>
      <c r="E50" s="1080"/>
      <c r="F50" s="1075"/>
    </row>
    <row r="51" spans="1:6" ht="13.35" customHeight="1" x14ac:dyDescent="0.2">
      <c r="A51" s="1081" t="s">
        <v>637</v>
      </c>
      <c r="B51" s="1082"/>
      <c r="C51" s="1083"/>
      <c r="D51" s="1084"/>
      <c r="E51" s="1084"/>
      <c r="F51" s="1061"/>
    </row>
    <row r="52" spans="1:6" ht="13.35" customHeight="1" x14ac:dyDescent="0.2">
      <c r="A52" s="850"/>
      <c r="B52" s="850"/>
      <c r="C52" s="850"/>
      <c r="D52" s="1085"/>
      <c r="E52" s="1085"/>
      <c r="F52"/>
    </row>
    <row r="53" spans="1:6" ht="13.35" customHeight="1" x14ac:dyDescent="0.2">
      <c r="A53" s="1219" t="s">
        <v>638</v>
      </c>
      <c r="B53" s="1220"/>
      <c r="C53" s="1221"/>
      <c r="D53" s="1354" t="s">
        <v>1424</v>
      </c>
      <c r="E53" s="1354" t="s">
        <v>1425</v>
      </c>
      <c r="F53" s="1354" t="s">
        <v>635</v>
      </c>
    </row>
    <row r="54" spans="1:6" ht="13.35" customHeight="1" x14ac:dyDescent="0.2">
      <c r="A54" s="1086" t="s">
        <v>639</v>
      </c>
      <c r="B54" s="1087"/>
      <c r="C54" s="1088"/>
      <c r="D54" s="1399">
        <v>31896.902999999998</v>
      </c>
      <c r="E54" s="1399">
        <v>25393.793999999998</v>
      </c>
      <c r="F54" s="1355">
        <v>-0.20387900982111029</v>
      </c>
    </row>
    <row r="55" spans="1:6" ht="13.35" customHeight="1" x14ac:dyDescent="0.2">
      <c r="A55" s="1089" t="s">
        <v>640</v>
      </c>
      <c r="B55" s="1090"/>
      <c r="C55" s="1091"/>
      <c r="D55" s="1399">
        <v>60359.208323173145</v>
      </c>
      <c r="E55" s="1399">
        <v>56792.166888294407</v>
      </c>
      <c r="F55" s="1355">
        <v>-5.9096889007891118E-2</v>
      </c>
    </row>
    <row r="56" spans="1:6" ht="13.35" customHeight="1" x14ac:dyDescent="0.2">
      <c r="A56" s="1089" t="s">
        <v>641</v>
      </c>
      <c r="B56" s="1090"/>
      <c r="C56" s="1091"/>
      <c r="D56" s="1399">
        <v>14837.326957851003</v>
      </c>
      <c r="E56" s="1399">
        <v>14732.246225361003</v>
      </c>
      <c r="F56" s="1355">
        <v>-7.0821875657594013E-3</v>
      </c>
    </row>
    <row r="57" spans="1:6" ht="13.35" customHeight="1" x14ac:dyDescent="0.2">
      <c r="A57" s="1089" t="s">
        <v>642</v>
      </c>
      <c r="B57" s="1090"/>
      <c r="C57" s="1091"/>
      <c r="D57" s="1399">
        <v>6421.485931713557</v>
      </c>
      <c r="E57" s="1399">
        <v>5645.9959152838319</v>
      </c>
      <c r="F57" s="1355">
        <v>-0.12076488598999202</v>
      </c>
    </row>
    <row r="58" spans="1:6" ht="13.35" customHeight="1" x14ac:dyDescent="0.2">
      <c r="A58" s="1089" t="s">
        <v>532</v>
      </c>
      <c r="B58" s="1090"/>
      <c r="C58" s="1091"/>
      <c r="D58" s="1399">
        <v>835.89489849000006</v>
      </c>
      <c r="E58" s="1399">
        <v>774.63145196000005</v>
      </c>
      <c r="F58" s="1355">
        <v>-7.3290848694816946E-2</v>
      </c>
    </row>
    <row r="59" spans="1:6" ht="13.35" hidden="1" customHeight="1" x14ac:dyDescent="0.2">
      <c r="A59" s="1092" t="s">
        <v>643</v>
      </c>
      <c r="B59" s="1093"/>
      <c r="C59" s="1094"/>
      <c r="D59" s="1356">
        <v>0</v>
      </c>
      <c r="E59" s="1357"/>
      <c r="F59" s="1355" t="e">
        <v>#REF!</v>
      </c>
    </row>
    <row r="60" spans="1:6" ht="13.35" customHeight="1" x14ac:dyDescent="0.2">
      <c r="A60" s="1667" t="s">
        <v>644</v>
      </c>
      <c r="B60" s="1222"/>
      <c r="C60" s="1223"/>
      <c r="D60" s="1397">
        <v>114350.81911122771</v>
      </c>
      <c r="E60" s="1398">
        <v>103338.83448089923</v>
      </c>
      <c r="F60" s="1358">
        <v>-9.6300006558040052E-2</v>
      </c>
    </row>
    <row r="61" spans="1:6" ht="13.35" customHeight="1" x14ac:dyDescent="0.2">
      <c r="A61" s="1095"/>
      <c r="B61" s="1095"/>
      <c r="C61" s="1096"/>
      <c r="D61" s="1185"/>
      <c r="E61" s="1185"/>
      <c r="F61"/>
    </row>
    <row r="62" spans="1:6" ht="13.35" customHeight="1" x14ac:dyDescent="0.2">
      <c r="A62" s="1669" t="s">
        <v>645</v>
      </c>
      <c r="B62" s="1669"/>
      <c r="C62" s="1670"/>
      <c r="D62" s="1671" t="s">
        <v>1424</v>
      </c>
      <c r="E62" s="1671" t="s">
        <v>1425</v>
      </c>
      <c r="F62" s="1672" t="s">
        <v>635</v>
      </c>
    </row>
    <row r="63" spans="1:6" ht="15" x14ac:dyDescent="0.2">
      <c r="A63" s="1792" t="s">
        <v>1035</v>
      </c>
      <c r="B63" s="1792"/>
      <c r="C63" s="1792"/>
      <c r="D63" s="1792"/>
      <c r="E63" s="1792"/>
      <c r="F63" s="1792"/>
    </row>
    <row r="64" spans="1:6" ht="15" x14ac:dyDescent="0.2">
      <c r="A64" s="1773" t="s">
        <v>1426</v>
      </c>
      <c r="B64" s="1774"/>
      <c r="C64" s="1775"/>
      <c r="D64" s="1675">
        <v>11027.619366313302</v>
      </c>
      <c r="E64" s="1675">
        <v>11027.619366313302</v>
      </c>
      <c r="F64" s="1676">
        <v>0</v>
      </c>
    </row>
    <row r="65" spans="1:10" ht="15" hidden="1" x14ac:dyDescent="0.2">
      <c r="A65" s="1673" t="s">
        <v>1036</v>
      </c>
      <c r="B65" s="1673"/>
      <c r="C65" s="1674"/>
      <c r="D65" s="1675">
        <v>0</v>
      </c>
      <c r="E65" s="1675">
        <v>0</v>
      </c>
      <c r="F65" s="1676">
        <v>0</v>
      </c>
    </row>
    <row r="66" spans="1:10" ht="15" x14ac:dyDescent="0.2">
      <c r="A66" s="1773" t="s">
        <v>1037</v>
      </c>
      <c r="B66" s="1774"/>
      <c r="C66" s="1775"/>
      <c r="D66" s="1675">
        <v>2944.2958181400004</v>
      </c>
      <c r="E66" s="1675">
        <v>3161.5629181800005</v>
      </c>
      <c r="F66" s="1676">
        <v>7.3792551244818316E-2</v>
      </c>
    </row>
    <row r="67" spans="1:10" ht="15" x14ac:dyDescent="0.2">
      <c r="A67" s="1792" t="s">
        <v>1038</v>
      </c>
      <c r="B67" s="1792"/>
      <c r="C67" s="1792"/>
      <c r="D67" s="1792"/>
      <c r="E67" s="1792"/>
      <c r="F67" s="1792"/>
    </row>
    <row r="68" spans="1:10" ht="15" x14ac:dyDescent="0.2">
      <c r="A68" s="1773" t="s">
        <v>1039</v>
      </c>
      <c r="B68" s="1774"/>
      <c r="C68" s="1775"/>
      <c r="D68" s="1675">
        <v>614.20180602823405</v>
      </c>
      <c r="E68" s="1675">
        <v>614.20180602823405</v>
      </c>
      <c r="F68" s="1676">
        <v>0</v>
      </c>
    </row>
    <row r="69" spans="1:10" ht="15" x14ac:dyDescent="0.2">
      <c r="A69" s="1792" t="s">
        <v>616</v>
      </c>
      <c r="B69" s="1792"/>
      <c r="C69" s="1792"/>
      <c r="D69" s="1792"/>
      <c r="E69" s="1792"/>
      <c r="F69" s="1792"/>
    </row>
    <row r="70" spans="1:10" ht="13.35" customHeight="1" x14ac:dyDescent="0.2">
      <c r="A70" s="1773" t="s">
        <v>1039</v>
      </c>
      <c r="B70" s="1774"/>
      <c r="C70" s="1775"/>
      <c r="D70" s="1675">
        <v>868.94008313885035</v>
      </c>
      <c r="E70" s="1675">
        <v>868.94008313885035</v>
      </c>
      <c r="F70" s="1676">
        <v>0</v>
      </c>
    </row>
    <row r="71" spans="1:10" ht="13.35" hidden="1" customHeight="1" x14ac:dyDescent="0.2">
      <c r="A71" s="1673" t="s">
        <v>1036</v>
      </c>
      <c r="B71" s="1673"/>
      <c r="C71" s="1674"/>
      <c r="D71" s="1675">
        <v>0</v>
      </c>
      <c r="E71" s="1675">
        <v>0</v>
      </c>
      <c r="F71" s="1676">
        <v>0</v>
      </c>
    </row>
    <row r="72" spans="1:10" ht="13.35" customHeight="1" x14ac:dyDescent="0.2">
      <c r="A72" s="1792" t="s">
        <v>1040</v>
      </c>
      <c r="B72" s="1792"/>
      <c r="C72" s="1792"/>
      <c r="D72" s="1792"/>
      <c r="E72" s="1792"/>
      <c r="F72" s="1792"/>
    </row>
    <row r="73" spans="1:10" ht="15" x14ac:dyDescent="0.2">
      <c r="A73" s="1773" t="s">
        <v>1039</v>
      </c>
      <c r="B73" s="1774"/>
      <c r="C73" s="1775"/>
      <c r="D73" s="1675">
        <v>1046.031386591862</v>
      </c>
      <c r="E73" s="1677">
        <v>1431.2669380918619</v>
      </c>
      <c r="F73" s="1676">
        <v>0.36828297548045774</v>
      </c>
    </row>
    <row r="74" spans="1:10" ht="15" hidden="1" x14ac:dyDescent="0.2">
      <c r="A74" s="1673" t="s">
        <v>1036</v>
      </c>
      <c r="B74" s="1673"/>
      <c r="C74" s="1674"/>
      <c r="D74" s="1677">
        <v>0</v>
      </c>
      <c r="E74" s="1677">
        <v>0</v>
      </c>
      <c r="F74" s="1676">
        <v>0</v>
      </c>
    </row>
    <row r="75" spans="1:10" ht="13.35" customHeight="1" x14ac:dyDescent="0.2">
      <c r="A75" s="1796"/>
      <c r="B75" s="1797"/>
      <c r="C75" s="1797"/>
      <c r="D75" s="1797"/>
      <c r="E75" s="1797"/>
      <c r="F75" s="1798"/>
    </row>
    <row r="76" spans="1:10" ht="13.35" customHeight="1" x14ac:dyDescent="0.2">
      <c r="A76" s="1788" t="s">
        <v>746</v>
      </c>
      <c r="B76" s="1788"/>
      <c r="C76" s="1788"/>
      <c r="D76" s="1678">
        <v>130851.90757143997</v>
      </c>
      <c r="E76" s="1678">
        <v>120442.42559265147</v>
      </c>
      <c r="F76" s="1679">
        <v>-7.9551625742294352E-2</v>
      </c>
    </row>
    <row r="77" spans="1:10" ht="13.35" customHeight="1" x14ac:dyDescent="0.2">
      <c r="A77"/>
      <c r="B77"/>
      <c r="C77"/>
      <c r="D77"/>
      <c r="E77"/>
      <c r="F77"/>
    </row>
    <row r="78" spans="1:10" ht="13.35" customHeight="1" x14ac:dyDescent="0.2">
      <c r="A78" t="s">
        <v>636</v>
      </c>
      <c r="B78" s="1076"/>
      <c r="C78"/>
      <c r="D78"/>
      <c r="E78"/>
      <c r="F78"/>
    </row>
    <row r="79" spans="1:10" ht="53.1" customHeight="1" x14ac:dyDescent="0.2">
      <c r="A79" s="1790" t="s">
        <v>1427</v>
      </c>
      <c r="B79" s="1791"/>
      <c r="C79" s="1791"/>
      <c r="D79" s="1791"/>
      <c r="E79" s="1791"/>
      <c r="F79" s="1791"/>
      <c r="G79" s="1791"/>
      <c r="H79" s="1791"/>
      <c r="I79" s="1791"/>
      <c r="J79" s="1791"/>
    </row>
    <row r="80" spans="1:10" ht="13.35" customHeight="1" x14ac:dyDescent="0.2"/>
    <row r="81" spans="1:9" ht="13.35" customHeight="1" x14ac:dyDescent="0.2">
      <c r="A81" s="1412" t="s">
        <v>1437</v>
      </c>
    </row>
    <row r="82" spans="1:9" ht="13.35" customHeight="1" x14ac:dyDescent="0.2"/>
    <row r="83" spans="1:9" ht="41.25" customHeight="1" x14ac:dyDescent="0.2">
      <c r="A83" s="1780" t="s">
        <v>215</v>
      </c>
      <c r="B83" s="1293" t="s">
        <v>1428</v>
      </c>
      <c r="C83" s="1292"/>
      <c r="D83" s="1183" t="s">
        <v>1143</v>
      </c>
      <c r="E83" s="1292"/>
      <c r="F83" s="1183" t="s">
        <v>1429</v>
      </c>
      <c r="G83" s="1292"/>
      <c r="H83" s="1183" t="s">
        <v>270</v>
      </c>
      <c r="I83" s="1292"/>
    </row>
    <row r="84" spans="1:9" ht="25.35" customHeight="1" x14ac:dyDescent="0.2">
      <c r="A84" s="1781"/>
      <c r="B84" s="1294" t="s">
        <v>68</v>
      </c>
      <c r="C84" s="1183" t="s">
        <v>49</v>
      </c>
      <c r="D84" s="1100" t="s">
        <v>68</v>
      </c>
      <c r="E84" s="1183" t="s">
        <v>49</v>
      </c>
      <c r="F84" s="1100" t="s">
        <v>68</v>
      </c>
      <c r="G84" s="1183" t="s">
        <v>49</v>
      </c>
      <c r="H84" s="1100" t="s">
        <v>68</v>
      </c>
      <c r="I84" s="1183" t="s">
        <v>49</v>
      </c>
    </row>
    <row r="85" spans="1:9" x14ac:dyDescent="0.2">
      <c r="A85" s="1101" t="s">
        <v>575</v>
      </c>
      <c r="B85" s="1295">
        <v>1029</v>
      </c>
      <c r="C85" s="1296">
        <v>9745.9650000000001</v>
      </c>
      <c r="D85" s="1295">
        <v>193</v>
      </c>
      <c r="E85" s="1296">
        <v>1798.5170000000001</v>
      </c>
      <c r="F85" s="1297">
        <v>836</v>
      </c>
      <c r="G85" s="1217">
        <v>7947.4480000000003</v>
      </c>
      <c r="H85" s="1298">
        <v>0.18756073858114675</v>
      </c>
      <c r="I85" s="1298">
        <v>0.18453965307694004</v>
      </c>
    </row>
    <row r="86" spans="1:9" x14ac:dyDescent="0.2">
      <c r="A86" s="1101" t="s">
        <v>677</v>
      </c>
      <c r="B86" s="1295">
        <v>4</v>
      </c>
      <c r="C86" s="1296">
        <v>32.116</v>
      </c>
      <c r="D86" s="1295">
        <v>0</v>
      </c>
      <c r="E86" s="1296">
        <v>0</v>
      </c>
      <c r="F86" s="1297">
        <v>4</v>
      </c>
      <c r="G86" s="1217">
        <v>32.116</v>
      </c>
      <c r="H86" s="1298">
        <v>0</v>
      </c>
      <c r="I86" s="1298">
        <v>0</v>
      </c>
    </row>
    <row r="87" spans="1:9" x14ac:dyDescent="0.2">
      <c r="A87" s="1101" t="s">
        <v>1081</v>
      </c>
      <c r="B87" s="1295">
        <v>63</v>
      </c>
      <c r="C87" s="1296">
        <v>504.99200000000002</v>
      </c>
      <c r="D87" s="1295">
        <v>23</v>
      </c>
      <c r="E87" s="1296">
        <v>174.303</v>
      </c>
      <c r="F87" s="1297">
        <v>40</v>
      </c>
      <c r="G87" s="1217">
        <v>330.68900000000002</v>
      </c>
      <c r="H87" s="1298">
        <v>0.36507936507936506</v>
      </c>
      <c r="I87" s="1298">
        <v>0.34515992332551804</v>
      </c>
    </row>
    <row r="88" spans="1:9" x14ac:dyDescent="0.2">
      <c r="A88" s="1101" t="s">
        <v>1430</v>
      </c>
      <c r="B88" s="1295">
        <v>11</v>
      </c>
      <c r="C88" s="1296">
        <v>86.227999999999994</v>
      </c>
      <c r="D88" s="1295">
        <v>2</v>
      </c>
      <c r="E88" s="1296">
        <v>15.356999999999999</v>
      </c>
      <c r="F88" s="1297">
        <v>9</v>
      </c>
      <c r="G88" s="1217">
        <v>70.870999999999995</v>
      </c>
      <c r="H88" s="1298">
        <v>0.18181818181818182</v>
      </c>
      <c r="I88" s="1298">
        <v>0.17809760170710209</v>
      </c>
    </row>
    <row r="89" spans="1:9" x14ac:dyDescent="0.2">
      <c r="A89" s="1101" t="s">
        <v>121</v>
      </c>
      <c r="B89" s="1295">
        <v>99</v>
      </c>
      <c r="C89" s="1296">
        <v>855.74099999999999</v>
      </c>
      <c r="D89" s="1295">
        <v>31</v>
      </c>
      <c r="E89" s="1296">
        <v>255.97900000000001</v>
      </c>
      <c r="F89" s="1297">
        <v>68</v>
      </c>
      <c r="G89" s="1217">
        <v>599.76199999999994</v>
      </c>
      <c r="H89" s="1298">
        <v>0.31313131313131315</v>
      </c>
      <c r="I89" s="1298">
        <v>0.29913139606493089</v>
      </c>
    </row>
    <row r="90" spans="1:9" x14ac:dyDescent="0.2">
      <c r="A90" s="1101" t="s">
        <v>939</v>
      </c>
      <c r="B90" s="1295">
        <v>292</v>
      </c>
      <c r="C90" s="1296">
        <v>2748.991</v>
      </c>
      <c r="D90" s="1295">
        <v>60</v>
      </c>
      <c r="E90" s="1296">
        <v>546.79999999999995</v>
      </c>
      <c r="F90" s="1297">
        <v>232</v>
      </c>
      <c r="G90" s="1217">
        <v>2202.1909999999998</v>
      </c>
      <c r="H90" s="1298">
        <v>0.20547945205479451</v>
      </c>
      <c r="I90" s="1298">
        <v>0.19890934528341489</v>
      </c>
    </row>
    <row r="91" spans="1:9" x14ac:dyDescent="0.2">
      <c r="A91" s="1101" t="s">
        <v>347</v>
      </c>
      <c r="B91" s="1295">
        <v>74</v>
      </c>
      <c r="C91" s="1296">
        <v>681.81500000000005</v>
      </c>
      <c r="D91" s="1295">
        <v>35</v>
      </c>
      <c r="E91" s="1296">
        <v>317.51600000000002</v>
      </c>
      <c r="F91" s="1297">
        <v>39</v>
      </c>
      <c r="G91" s="1217">
        <v>364.29900000000004</v>
      </c>
      <c r="H91" s="1298">
        <v>0.47297297297297297</v>
      </c>
      <c r="I91" s="1298">
        <v>0.46569230656409727</v>
      </c>
    </row>
    <row r="92" spans="1:9" x14ac:dyDescent="0.2">
      <c r="A92" s="1101" t="s">
        <v>683</v>
      </c>
      <c r="B92" s="1295">
        <v>199</v>
      </c>
      <c r="C92" s="1296">
        <v>1878.17</v>
      </c>
      <c r="D92" s="1295">
        <v>37</v>
      </c>
      <c r="E92" s="1296">
        <v>351.97699999999998</v>
      </c>
      <c r="F92" s="1297">
        <v>162</v>
      </c>
      <c r="G92" s="1217">
        <v>1526.1930000000002</v>
      </c>
      <c r="H92" s="1298">
        <v>0.18592964824120603</v>
      </c>
      <c r="I92" s="1298">
        <v>0.18740422858420694</v>
      </c>
    </row>
    <row r="93" spans="1:9" x14ac:dyDescent="0.2">
      <c r="A93" s="1101" t="s">
        <v>182</v>
      </c>
      <c r="B93" s="1295">
        <v>113</v>
      </c>
      <c r="C93" s="1296">
        <v>1101.4190000000001</v>
      </c>
      <c r="D93" s="1295">
        <v>19</v>
      </c>
      <c r="E93" s="1296">
        <v>197.48099999999999</v>
      </c>
      <c r="F93" s="1297">
        <v>94</v>
      </c>
      <c r="G93" s="1217">
        <v>903.9380000000001</v>
      </c>
      <c r="H93" s="1298">
        <v>0.16814159292035399</v>
      </c>
      <c r="I93" s="1298">
        <v>0.17929688883158904</v>
      </c>
    </row>
    <row r="94" spans="1:9" x14ac:dyDescent="0.2">
      <c r="A94" s="1101" t="s">
        <v>1431</v>
      </c>
      <c r="B94" s="1295">
        <v>12</v>
      </c>
      <c r="C94" s="1296">
        <v>119.836</v>
      </c>
      <c r="D94" s="1295">
        <v>4</v>
      </c>
      <c r="E94" s="1296">
        <v>37.106999999999999</v>
      </c>
      <c r="F94" s="1297">
        <v>8</v>
      </c>
      <c r="G94" s="1217">
        <v>82.728999999999999</v>
      </c>
      <c r="H94" s="1298">
        <v>0.33333333333333331</v>
      </c>
      <c r="I94" s="1298">
        <v>0.30964818585400045</v>
      </c>
    </row>
    <row r="95" spans="1:9" x14ac:dyDescent="0.2">
      <c r="A95" s="1101" t="s">
        <v>682</v>
      </c>
      <c r="B95" s="1295">
        <v>653</v>
      </c>
      <c r="C95" s="1296">
        <v>5958.2950000000001</v>
      </c>
      <c r="D95" s="1295">
        <v>214</v>
      </c>
      <c r="E95" s="1296">
        <v>1929.5409999999999</v>
      </c>
      <c r="F95" s="1297">
        <v>439</v>
      </c>
      <c r="G95" s="1217">
        <v>4028.7539999999999</v>
      </c>
      <c r="H95" s="1298">
        <v>0.32771822358346098</v>
      </c>
      <c r="I95" s="1298">
        <v>0.3238411324044882</v>
      </c>
    </row>
    <row r="96" spans="1:9" x14ac:dyDescent="0.2">
      <c r="A96" s="1101" t="s">
        <v>310</v>
      </c>
      <c r="B96" s="1295">
        <v>11</v>
      </c>
      <c r="C96" s="1296">
        <v>120.26300000000001</v>
      </c>
      <c r="D96" s="1295">
        <v>2</v>
      </c>
      <c r="E96" s="1296">
        <v>18.559999999999999</v>
      </c>
      <c r="F96" s="1297">
        <v>9</v>
      </c>
      <c r="G96" s="1217">
        <v>101.703</v>
      </c>
      <c r="H96" s="1298">
        <v>0.18181818181818182</v>
      </c>
      <c r="I96" s="1298">
        <v>0.15432843019049913</v>
      </c>
    </row>
    <row r="97" spans="1:9" x14ac:dyDescent="0.2">
      <c r="A97" s="1101" t="s">
        <v>1011</v>
      </c>
      <c r="B97" s="1295">
        <v>178</v>
      </c>
      <c r="C97" s="1296">
        <v>1633.2370000000001</v>
      </c>
      <c r="D97" s="1295">
        <v>36</v>
      </c>
      <c r="E97" s="1296">
        <v>334.71100000000001</v>
      </c>
      <c r="F97" s="1297">
        <v>142</v>
      </c>
      <c r="G97" s="1217">
        <v>1298.5260000000001</v>
      </c>
      <c r="H97" s="1298">
        <v>0.20224719101123595</v>
      </c>
      <c r="I97" s="1298">
        <v>0.20493718915258471</v>
      </c>
    </row>
    <row r="98" spans="1:9" x14ac:dyDescent="0.2">
      <c r="A98" s="1101" t="s">
        <v>167</v>
      </c>
      <c r="B98" s="1295">
        <v>215</v>
      </c>
      <c r="C98" s="1296">
        <v>1994.366</v>
      </c>
      <c r="D98" s="1295">
        <v>0</v>
      </c>
      <c r="E98" s="1296">
        <v>0</v>
      </c>
      <c r="F98" s="1297">
        <v>215</v>
      </c>
      <c r="G98" s="1217">
        <v>1994.366</v>
      </c>
      <c r="H98" s="1298">
        <v>0</v>
      </c>
      <c r="I98" s="1298">
        <v>0</v>
      </c>
    </row>
    <row r="99" spans="1:9" x14ac:dyDescent="0.2">
      <c r="A99" s="1101" t="s">
        <v>533</v>
      </c>
      <c r="B99" s="1295">
        <v>193</v>
      </c>
      <c r="C99" s="1296">
        <v>1817.019</v>
      </c>
      <c r="D99" s="1295">
        <v>16</v>
      </c>
      <c r="E99" s="1296">
        <v>147.77500000000001</v>
      </c>
      <c r="F99" s="1297">
        <v>177</v>
      </c>
      <c r="G99" s="1217">
        <v>1669.2439999999999</v>
      </c>
      <c r="H99" s="1298">
        <v>8.2901554404145081E-2</v>
      </c>
      <c r="I99" s="1298">
        <v>8.1328263490915612E-2</v>
      </c>
    </row>
    <row r="100" spans="1:9" x14ac:dyDescent="0.2">
      <c r="A100" s="1101" t="s">
        <v>299</v>
      </c>
      <c r="B100" s="1295">
        <v>6</v>
      </c>
      <c r="C100" s="1296">
        <v>55.000999999999998</v>
      </c>
      <c r="D100" s="1295">
        <v>0</v>
      </c>
      <c r="E100" s="1296">
        <v>0</v>
      </c>
      <c r="F100" s="1297">
        <v>6</v>
      </c>
      <c r="G100" s="1217">
        <v>55.000999999999998</v>
      </c>
      <c r="H100" s="1298">
        <v>0</v>
      </c>
      <c r="I100" s="1298">
        <v>0</v>
      </c>
    </row>
    <row r="101" spans="1:9" x14ac:dyDescent="0.2">
      <c r="A101" s="1101" t="s">
        <v>652</v>
      </c>
      <c r="B101" s="1295">
        <v>59</v>
      </c>
      <c r="C101" s="1296">
        <v>568.06700000000001</v>
      </c>
      <c r="D101" s="1295">
        <v>11</v>
      </c>
      <c r="E101" s="1296">
        <v>100.742</v>
      </c>
      <c r="F101" s="1297">
        <v>48</v>
      </c>
      <c r="G101" s="1217">
        <v>467.32499999999999</v>
      </c>
      <c r="H101" s="1298">
        <v>0.1864406779661017</v>
      </c>
      <c r="I101" s="1298">
        <v>0.1773417572222995</v>
      </c>
    </row>
    <row r="102" spans="1:9" x14ac:dyDescent="0.2">
      <c r="A102" s="1101" t="s">
        <v>833</v>
      </c>
      <c r="B102" s="1295">
        <v>86</v>
      </c>
      <c r="C102" s="1296">
        <v>815.74</v>
      </c>
      <c r="D102" s="1295">
        <v>8</v>
      </c>
      <c r="E102" s="1296">
        <v>83.614000000000004</v>
      </c>
      <c r="F102" s="1297">
        <v>78</v>
      </c>
      <c r="G102" s="1217">
        <v>732.12599999999998</v>
      </c>
      <c r="H102" s="1298">
        <v>9.3023255813953487E-2</v>
      </c>
      <c r="I102" s="1298">
        <v>0.10250079682251698</v>
      </c>
    </row>
    <row r="103" spans="1:9" x14ac:dyDescent="0.2">
      <c r="A103" s="1101" t="s">
        <v>657</v>
      </c>
      <c r="B103" s="1295">
        <v>5</v>
      </c>
      <c r="C103" s="1296">
        <v>43.914000000000001</v>
      </c>
      <c r="D103" s="1295">
        <v>1</v>
      </c>
      <c r="E103" s="1296">
        <v>8.48</v>
      </c>
      <c r="F103" s="1297">
        <v>4</v>
      </c>
      <c r="G103" s="1217">
        <v>35.433999999999997</v>
      </c>
      <c r="H103" s="1298">
        <v>0.2</v>
      </c>
      <c r="I103" s="1298">
        <v>0.19310470464999774</v>
      </c>
    </row>
    <row r="104" spans="1:9" x14ac:dyDescent="0.2">
      <c r="A104" s="1101" t="s">
        <v>1147</v>
      </c>
      <c r="B104" s="1295">
        <v>117</v>
      </c>
      <c r="C104" s="1296">
        <v>1135.7280000000001</v>
      </c>
      <c r="D104" s="1295">
        <v>19</v>
      </c>
      <c r="E104" s="1296">
        <v>184.649</v>
      </c>
      <c r="F104" s="1297">
        <v>98</v>
      </c>
      <c r="G104" s="1217">
        <v>951.07900000000006</v>
      </c>
      <c r="H104" s="1298">
        <v>0.1623931623931624</v>
      </c>
      <c r="I104" s="1298">
        <v>0.16258206190214558</v>
      </c>
    </row>
    <row r="105" spans="1:9" x14ac:dyDescent="0.2">
      <c r="A105" s="1102" t="s">
        <v>239</v>
      </c>
      <c r="B105" s="1299">
        <v>3419</v>
      </c>
      <c r="C105" s="1300">
        <v>31896.903000000002</v>
      </c>
      <c r="D105" s="1299">
        <v>711</v>
      </c>
      <c r="E105" s="1300">
        <v>6503.1090000000004</v>
      </c>
      <c r="F105" s="1299">
        <v>2708</v>
      </c>
      <c r="G105" s="1300">
        <v>25393.794000000009</v>
      </c>
      <c r="H105" s="1301">
        <v>0.20795554255630302</v>
      </c>
      <c r="I105" s="1301">
        <v>0.20387900982111021</v>
      </c>
    </row>
    <row r="106" spans="1:9" x14ac:dyDescent="0.2">
      <c r="A106" s="342"/>
      <c r="C106" s="823"/>
      <c r="D106" s="342"/>
      <c r="E106" s="1178"/>
      <c r="F106" s="342"/>
      <c r="G106" s="1179"/>
      <c r="H106" s="1179"/>
      <c r="I106" s="824"/>
    </row>
    <row r="107" spans="1:9" ht="32.1" customHeight="1" x14ac:dyDescent="0.2">
      <c r="A107" s="1100" t="s">
        <v>240</v>
      </c>
      <c r="B107" s="1293" t="s">
        <v>1428</v>
      </c>
      <c r="C107" s="1292"/>
      <c r="D107" s="1183" t="s">
        <v>1143</v>
      </c>
      <c r="E107" s="1292"/>
      <c r="F107" s="1183" t="s">
        <v>1429</v>
      </c>
      <c r="G107" s="1292"/>
      <c r="H107" s="1183" t="s">
        <v>270</v>
      </c>
      <c r="I107" s="1292"/>
    </row>
    <row r="108" spans="1:9" x14ac:dyDescent="0.2">
      <c r="A108" s="1101" t="s">
        <v>575</v>
      </c>
      <c r="B108" s="1295">
        <v>0</v>
      </c>
      <c r="C108" s="1296">
        <v>1970.7771439540008</v>
      </c>
      <c r="D108" s="1295">
        <v>0</v>
      </c>
      <c r="E108" s="1296">
        <v>0</v>
      </c>
      <c r="F108" s="1297">
        <v>0</v>
      </c>
      <c r="G108" s="1217">
        <v>1970.7771439540008</v>
      </c>
      <c r="H108" s="1298" t="s">
        <v>548</v>
      </c>
      <c r="I108" s="1298">
        <v>0</v>
      </c>
    </row>
    <row r="109" spans="1:9" x14ac:dyDescent="0.2">
      <c r="A109" s="1101" t="s">
        <v>677</v>
      </c>
      <c r="B109" s="1295">
        <v>0</v>
      </c>
      <c r="C109" s="1296">
        <v>6378.2161261499996</v>
      </c>
      <c r="D109" s="1295">
        <v>0</v>
      </c>
      <c r="E109" s="1296">
        <v>0</v>
      </c>
      <c r="F109" s="1297">
        <v>0</v>
      </c>
      <c r="G109" s="1217">
        <v>6378.2161261499996</v>
      </c>
      <c r="H109" s="1298" t="s">
        <v>548</v>
      </c>
      <c r="I109" s="1298">
        <v>0</v>
      </c>
    </row>
    <row r="110" spans="1:9" x14ac:dyDescent="0.2">
      <c r="A110" s="1101" t="s">
        <v>939</v>
      </c>
      <c r="B110" s="1295">
        <v>0</v>
      </c>
      <c r="C110" s="1296">
        <v>77.238842177000265</v>
      </c>
      <c r="D110" s="1295">
        <v>0</v>
      </c>
      <c r="E110" s="1296">
        <v>23.314740479999998</v>
      </c>
      <c r="F110" s="1297">
        <v>0</v>
      </c>
      <c r="G110" s="1217">
        <v>53.924101697000268</v>
      </c>
      <c r="H110" s="1298" t="s">
        <v>548</v>
      </c>
      <c r="I110" s="1298">
        <v>0.30185253718034794</v>
      </c>
    </row>
    <row r="111" spans="1:9" x14ac:dyDescent="0.2">
      <c r="A111" s="1101" t="s">
        <v>347</v>
      </c>
      <c r="B111" s="1295">
        <v>0</v>
      </c>
      <c r="C111" s="1296">
        <v>4554.0466989400011</v>
      </c>
      <c r="D111" s="1295">
        <v>0</v>
      </c>
      <c r="E111" s="1296">
        <v>81.765992010000005</v>
      </c>
      <c r="F111" s="1297">
        <v>0</v>
      </c>
      <c r="G111" s="1217">
        <v>4472.2807069300006</v>
      </c>
      <c r="H111" s="1298" t="s">
        <v>548</v>
      </c>
      <c r="I111" s="1298">
        <v>1.7954579172196859E-2</v>
      </c>
    </row>
    <row r="112" spans="1:9" ht="24" customHeight="1" x14ac:dyDescent="0.2">
      <c r="A112" s="1668" t="s">
        <v>682</v>
      </c>
      <c r="B112" s="1295">
        <v>0</v>
      </c>
      <c r="C112" s="1296">
        <v>1857.04814663</v>
      </c>
      <c r="D112" s="1295">
        <v>0</v>
      </c>
      <c r="E112" s="1296">
        <v>0</v>
      </c>
      <c r="F112" s="1297">
        <v>0</v>
      </c>
      <c r="G112" s="1217">
        <v>1857.04814663</v>
      </c>
      <c r="H112" s="1298" t="s">
        <v>548</v>
      </c>
      <c r="I112" s="1298">
        <v>0</v>
      </c>
    </row>
    <row r="113" spans="1:9" ht="13.35" hidden="1" customHeight="1" x14ac:dyDescent="0.2">
      <c r="A113" s="1101" t="s">
        <v>225</v>
      </c>
      <c r="B113" s="1295"/>
      <c r="C113" s="1296">
        <v>0</v>
      </c>
      <c r="D113" s="1302"/>
      <c r="E113" s="1296">
        <v>0</v>
      </c>
      <c r="F113" s="1302"/>
      <c r="G113" s="1217">
        <v>0</v>
      </c>
      <c r="H113" s="1298" t="s">
        <v>548</v>
      </c>
      <c r="I113" s="1217" t="e">
        <v>#DIV/0!</v>
      </c>
    </row>
    <row r="114" spans="1:9" ht="13.35" hidden="1" customHeight="1" x14ac:dyDescent="0.2">
      <c r="A114" s="1101" t="s">
        <v>182</v>
      </c>
      <c r="B114" s="1295"/>
      <c r="C114" s="1296">
        <v>0</v>
      </c>
      <c r="D114" s="1302"/>
      <c r="E114" s="1296">
        <v>0</v>
      </c>
      <c r="F114" s="1302"/>
      <c r="G114" s="1217">
        <v>0</v>
      </c>
      <c r="H114" s="1298" t="s">
        <v>548</v>
      </c>
      <c r="I114" s="1217" t="e">
        <v>#DIV/0!</v>
      </c>
    </row>
    <row r="115" spans="1:9" ht="13.35" hidden="1" customHeight="1" x14ac:dyDescent="0.2">
      <c r="A115" s="1101" t="s">
        <v>226</v>
      </c>
      <c r="B115" s="1295"/>
      <c r="C115" s="1296">
        <v>0</v>
      </c>
      <c r="D115" s="1302"/>
      <c r="E115" s="1296">
        <v>0</v>
      </c>
      <c r="F115" s="1302"/>
      <c r="G115" s="1217">
        <v>0</v>
      </c>
      <c r="H115" s="1298" t="s">
        <v>548</v>
      </c>
      <c r="I115" s="1217" t="e">
        <v>#DIV/0!</v>
      </c>
    </row>
    <row r="116" spans="1:9" ht="13.35" hidden="1" customHeight="1" x14ac:dyDescent="0.2">
      <c r="A116" s="1101" t="s">
        <v>227</v>
      </c>
      <c r="B116" s="1295"/>
      <c r="C116" s="1296">
        <v>0</v>
      </c>
      <c r="D116" s="1302"/>
      <c r="E116" s="1296">
        <v>0</v>
      </c>
      <c r="F116" s="1302"/>
      <c r="G116" s="1217">
        <v>0</v>
      </c>
      <c r="H116" s="1298" t="s">
        <v>548</v>
      </c>
      <c r="I116" s="1217" t="e">
        <v>#DIV/0!</v>
      </c>
    </row>
    <row r="117" spans="1:9" ht="13.35" hidden="1" customHeight="1" x14ac:dyDescent="0.2">
      <c r="A117" s="1101" t="s">
        <v>231</v>
      </c>
      <c r="B117" s="1295"/>
      <c r="C117" s="1296">
        <v>0</v>
      </c>
      <c r="D117" s="1302"/>
      <c r="E117" s="1296">
        <v>0</v>
      </c>
      <c r="F117" s="1302"/>
      <c r="G117" s="1217">
        <v>0</v>
      </c>
      <c r="H117" s="1298" t="s">
        <v>548</v>
      </c>
      <c r="I117" s="1217" t="e">
        <v>#DIV/0!</v>
      </c>
    </row>
    <row r="118" spans="1:9" ht="13.35" hidden="1" customHeight="1" x14ac:dyDescent="0.2">
      <c r="A118" s="1101" t="s">
        <v>232</v>
      </c>
      <c r="B118" s="1295"/>
      <c r="C118" s="1296">
        <v>0</v>
      </c>
      <c r="D118" s="1302"/>
      <c r="E118" s="1296">
        <v>0</v>
      </c>
      <c r="F118" s="1302"/>
      <c r="G118" s="1217">
        <v>0</v>
      </c>
      <c r="H118" s="1298" t="s">
        <v>548</v>
      </c>
      <c r="I118" s="1217" t="e">
        <v>#DIV/0!</v>
      </c>
    </row>
    <row r="119" spans="1:9" ht="13.35" hidden="1" customHeight="1" x14ac:dyDescent="0.2">
      <c r="A119" s="1101" t="s">
        <v>233</v>
      </c>
      <c r="B119" s="1295"/>
      <c r="C119" s="1296">
        <v>0</v>
      </c>
      <c r="D119" s="1302"/>
      <c r="E119" s="1296">
        <v>0</v>
      </c>
      <c r="F119" s="1302"/>
      <c r="G119" s="1217">
        <v>0</v>
      </c>
      <c r="H119" s="1298" t="s">
        <v>548</v>
      </c>
      <c r="I119" s="1217" t="e">
        <v>#DIV/0!</v>
      </c>
    </row>
    <row r="120" spans="1:9" ht="13.35" hidden="1" customHeight="1" x14ac:dyDescent="0.2">
      <c r="A120" s="1101" t="s">
        <v>167</v>
      </c>
      <c r="B120" s="1295"/>
      <c r="C120" s="1296">
        <v>0</v>
      </c>
      <c r="D120" s="1302"/>
      <c r="E120" s="1296">
        <v>0</v>
      </c>
      <c r="F120" s="1302"/>
      <c r="G120" s="1217">
        <v>0</v>
      </c>
      <c r="H120" s="1298" t="s">
        <v>548</v>
      </c>
      <c r="I120" s="1217" t="e">
        <v>#DIV/0!</v>
      </c>
    </row>
    <row r="121" spans="1:9" ht="13.35" hidden="1" customHeight="1" x14ac:dyDescent="0.2">
      <c r="A121" s="1101" t="s">
        <v>234</v>
      </c>
      <c r="B121" s="1295"/>
      <c r="C121" s="1296">
        <v>0</v>
      </c>
      <c r="D121" s="1302"/>
      <c r="E121" s="1296">
        <v>0</v>
      </c>
      <c r="F121" s="1302"/>
      <c r="G121" s="1217">
        <v>0</v>
      </c>
      <c r="H121" s="1298" t="s">
        <v>548</v>
      </c>
      <c r="I121" s="1217" t="e">
        <v>#DIV/0!</v>
      </c>
    </row>
    <row r="122" spans="1:9" ht="13.35" hidden="1" customHeight="1" x14ac:dyDescent="0.2">
      <c r="A122" s="1101" t="s">
        <v>235</v>
      </c>
      <c r="B122" s="1295"/>
      <c r="C122" s="1296">
        <v>0</v>
      </c>
      <c r="D122" s="1302"/>
      <c r="E122" s="1296">
        <v>0</v>
      </c>
      <c r="F122" s="1302"/>
      <c r="G122" s="1217">
        <v>0</v>
      </c>
      <c r="H122" s="1298" t="s">
        <v>548</v>
      </c>
      <c r="I122" s="1217" t="e">
        <v>#DIV/0!</v>
      </c>
    </row>
    <row r="123" spans="1:9" ht="13.35" hidden="1" customHeight="1" x14ac:dyDescent="0.2">
      <c r="A123" s="1101" t="s">
        <v>236</v>
      </c>
      <c r="B123" s="1295"/>
      <c r="C123" s="1296">
        <v>0</v>
      </c>
      <c r="D123" s="1302"/>
      <c r="E123" s="1296">
        <v>0</v>
      </c>
      <c r="F123" s="1302"/>
      <c r="G123" s="1217">
        <v>0</v>
      </c>
      <c r="H123" s="1298" t="s">
        <v>548</v>
      </c>
      <c r="I123" s="1217" t="e">
        <v>#DIV/0!</v>
      </c>
    </row>
    <row r="124" spans="1:9" ht="13.35" hidden="1" customHeight="1" x14ac:dyDescent="0.2">
      <c r="A124" s="1103" t="s">
        <v>271</v>
      </c>
      <c r="B124" s="1303"/>
      <c r="C124" s="1296">
        <v>0</v>
      </c>
      <c r="D124" s="1304"/>
      <c r="E124" s="1296">
        <v>0</v>
      </c>
      <c r="F124" s="1304"/>
      <c r="G124" s="1217">
        <v>0</v>
      </c>
      <c r="H124" s="1298" t="s">
        <v>548</v>
      </c>
      <c r="I124" s="1217" t="e">
        <v>#DIV/0!</v>
      </c>
    </row>
    <row r="125" spans="1:9" ht="13.35" hidden="1" customHeight="1" x14ac:dyDescent="0.2">
      <c r="A125" s="1103" t="s">
        <v>272</v>
      </c>
      <c r="B125" s="1303"/>
      <c r="C125" s="1296">
        <v>0</v>
      </c>
      <c r="D125" s="1304"/>
      <c r="E125" s="1296">
        <v>0</v>
      </c>
      <c r="F125" s="1304"/>
      <c r="G125" s="1217">
        <v>0</v>
      </c>
      <c r="H125" s="1298" t="s">
        <v>548</v>
      </c>
      <c r="I125" s="1217" t="e">
        <v>#DIV/0!</v>
      </c>
    </row>
    <row r="126" spans="1:9" ht="13.35" hidden="1" customHeight="1" x14ac:dyDescent="0.2">
      <c r="A126" s="1103" t="s">
        <v>166</v>
      </c>
      <c r="B126" s="1303"/>
      <c r="C126" s="1296">
        <v>0</v>
      </c>
      <c r="D126" s="1304"/>
      <c r="E126" s="1296">
        <v>0</v>
      </c>
      <c r="F126" s="1304"/>
      <c r="G126" s="1217">
        <v>0</v>
      </c>
      <c r="H126" s="1298" t="s">
        <v>548</v>
      </c>
      <c r="I126" s="1217" t="e">
        <v>#DIV/0!</v>
      </c>
    </row>
    <row r="127" spans="1:9" ht="13.35" hidden="1" customHeight="1" x14ac:dyDescent="0.2">
      <c r="A127" s="1104" t="s">
        <v>172</v>
      </c>
      <c r="B127" s="1305"/>
      <c r="C127" s="1296">
        <v>0</v>
      </c>
      <c r="D127" s="1105"/>
      <c r="E127" s="1296">
        <v>0</v>
      </c>
      <c r="F127" s="1105"/>
      <c r="G127" s="1217">
        <v>0</v>
      </c>
      <c r="H127" s="1298" t="s">
        <v>548</v>
      </c>
      <c r="I127" s="1217" t="e">
        <v>#DIV/0!</v>
      </c>
    </row>
    <row r="128" spans="1:9" ht="13.35" hidden="1" customHeight="1" x14ac:dyDescent="0.2">
      <c r="A128" s="1104" t="s">
        <v>237</v>
      </c>
      <c r="B128" s="1305"/>
      <c r="C128" s="1296">
        <v>0</v>
      </c>
      <c r="D128" s="1105"/>
      <c r="E128" s="1296">
        <v>0</v>
      </c>
      <c r="F128" s="1105"/>
      <c r="G128" s="1217">
        <v>0</v>
      </c>
      <c r="H128" s="1298" t="s">
        <v>548</v>
      </c>
      <c r="I128" s="1217" t="e">
        <v>#DIV/0!</v>
      </c>
    </row>
    <row r="129" spans="1:9" ht="8.1" hidden="1" customHeight="1" x14ac:dyDescent="0.2">
      <c r="A129" s="1101" t="s">
        <v>238</v>
      </c>
      <c r="B129" s="1295"/>
      <c r="C129" s="1296">
        <v>0</v>
      </c>
      <c r="D129" s="1302"/>
      <c r="E129" s="1296">
        <v>0</v>
      </c>
      <c r="F129" s="1302"/>
      <c r="G129" s="1217">
        <v>0</v>
      </c>
      <c r="H129" s="1298" t="s">
        <v>548</v>
      </c>
      <c r="I129" s="1217" t="e">
        <v>#DIV/0!</v>
      </c>
    </row>
    <row r="130" spans="1:9" x14ac:dyDescent="0.2">
      <c r="A130" s="1106" t="s">
        <v>462</v>
      </c>
      <c r="B130" s="1306">
        <v>0</v>
      </c>
      <c r="C130" s="1107">
        <v>14837.326957851003</v>
      </c>
      <c r="D130" s="1306">
        <v>0</v>
      </c>
      <c r="E130" s="1107">
        <v>105.08073249</v>
      </c>
      <c r="F130" s="1306">
        <v>0</v>
      </c>
      <c r="G130" s="1108">
        <v>14732.246225361003</v>
      </c>
      <c r="H130" s="1301" t="s">
        <v>548</v>
      </c>
      <c r="I130" s="1301">
        <v>7.0821875657594595E-3</v>
      </c>
    </row>
    <row r="131" spans="1:9" x14ac:dyDescent="0.2">
      <c r="A131" s="1127"/>
      <c r="B131" s="1128"/>
      <c r="C131" s="1129"/>
      <c r="D131" s="1127"/>
      <c r="E131" s="1129"/>
      <c r="F131" s="1127"/>
      <c r="G131" s="1130"/>
      <c r="H131" s="1130"/>
      <c r="I131" s="824"/>
    </row>
    <row r="132" spans="1:9" ht="32.1" customHeight="1" x14ac:dyDescent="0.2">
      <c r="A132" s="1100" t="s">
        <v>241</v>
      </c>
      <c r="B132" s="1293" t="s">
        <v>1428</v>
      </c>
      <c r="C132" s="1292"/>
      <c r="D132" s="1183" t="s">
        <v>1143</v>
      </c>
      <c r="E132" s="1292"/>
      <c r="F132" s="1183" t="s">
        <v>1429</v>
      </c>
      <c r="G132" s="1292"/>
      <c r="H132" s="1183" t="s">
        <v>270</v>
      </c>
      <c r="I132" s="1292"/>
    </row>
    <row r="133" spans="1:9" ht="12.75" customHeight="1" x14ac:dyDescent="0.2">
      <c r="A133" s="1101" t="s">
        <v>575</v>
      </c>
      <c r="B133" s="1295">
        <v>624.97830819105832</v>
      </c>
      <c r="C133" s="1296">
        <v>12420.704965270001</v>
      </c>
      <c r="D133" s="1297">
        <v>7</v>
      </c>
      <c r="E133" s="1296">
        <v>144.04650885999999</v>
      </c>
      <c r="F133" s="1297">
        <v>617.97830819105832</v>
      </c>
      <c r="G133" s="1217">
        <v>12276.658456410001</v>
      </c>
      <c r="H133" s="1298">
        <v>1.1200388730707871E-2</v>
      </c>
      <c r="I133" s="1298">
        <v>1.1597289305460024E-2</v>
      </c>
    </row>
    <row r="134" spans="1:9" ht="12.75" customHeight="1" x14ac:dyDescent="0.2">
      <c r="A134" s="1101" t="s">
        <v>677</v>
      </c>
      <c r="B134" s="1295">
        <v>75.063186500127202</v>
      </c>
      <c r="C134" s="1296">
        <v>1491.792084704</v>
      </c>
      <c r="D134" s="1297">
        <v>1</v>
      </c>
      <c r="E134" s="1296">
        <v>24.54975056</v>
      </c>
      <c r="F134" s="1297">
        <v>74.063186500127202</v>
      </c>
      <c r="G134" s="1217">
        <v>1467.2423341440001</v>
      </c>
      <c r="H134" s="1298">
        <v>1.3322109633572582E-2</v>
      </c>
      <c r="I134" s="1298">
        <v>1.6456549683913316E-2</v>
      </c>
    </row>
    <row r="135" spans="1:9" ht="12.75" customHeight="1" x14ac:dyDescent="0.2">
      <c r="A135" s="1101" t="s">
        <v>1081</v>
      </c>
      <c r="B135" s="1295">
        <v>28.891193707868496</v>
      </c>
      <c r="C135" s="1296">
        <v>574.17831696999963</v>
      </c>
      <c r="D135" s="1297">
        <v>4</v>
      </c>
      <c r="E135" s="1296">
        <v>70.368175370000003</v>
      </c>
      <c r="F135" s="1297">
        <v>24.891193707868496</v>
      </c>
      <c r="G135" s="1217">
        <v>503.81014159999961</v>
      </c>
      <c r="H135" s="1298">
        <v>0.13845049257727979</v>
      </c>
      <c r="I135" s="1298">
        <v>0.12255456761470963</v>
      </c>
    </row>
    <row r="136" spans="1:9" x14ac:dyDescent="0.2">
      <c r="A136" s="1101" t="s">
        <v>1430</v>
      </c>
      <c r="B136" s="1295">
        <v>0</v>
      </c>
      <c r="C136" s="1296">
        <v>0</v>
      </c>
      <c r="D136" s="1297">
        <v>0</v>
      </c>
      <c r="E136" s="1296">
        <v>0</v>
      </c>
      <c r="F136" s="1297">
        <v>0</v>
      </c>
      <c r="G136" s="1217">
        <v>0</v>
      </c>
      <c r="H136" s="1298" t="e">
        <v>#DIV/0!</v>
      </c>
      <c r="I136" s="1298" t="e">
        <v>#DIV/0!</v>
      </c>
    </row>
    <row r="137" spans="1:9" x14ac:dyDescent="0.2">
      <c r="A137" s="1101" t="s">
        <v>121</v>
      </c>
      <c r="B137" s="1295">
        <v>26.484857483250366</v>
      </c>
      <c r="C137" s="1296">
        <v>526.35522951000019</v>
      </c>
      <c r="D137" s="1297">
        <v>3</v>
      </c>
      <c r="E137" s="1296">
        <v>55.519095659999998</v>
      </c>
      <c r="F137" s="1297">
        <v>23.484857483250366</v>
      </c>
      <c r="G137" s="1217">
        <v>470.83613385000018</v>
      </c>
      <c r="H137" s="1298">
        <v>0.11327227272781321</v>
      </c>
      <c r="I137" s="1298">
        <v>0.1054783776190167</v>
      </c>
    </row>
    <row r="138" spans="1:9" x14ac:dyDescent="0.2">
      <c r="A138" s="1101" t="s">
        <v>939</v>
      </c>
      <c r="B138" s="1295">
        <v>199.04230194269132</v>
      </c>
      <c r="C138" s="1296">
        <v>3955.7304239791015</v>
      </c>
      <c r="D138" s="1297">
        <v>16</v>
      </c>
      <c r="E138" s="1296">
        <v>324.56908821071772</v>
      </c>
      <c r="F138" s="1297">
        <v>183.04230194269132</v>
      </c>
      <c r="G138" s="1217">
        <v>3631.1613357683837</v>
      </c>
      <c r="H138" s="1298">
        <v>8.0384922420193641E-2</v>
      </c>
      <c r="I138" s="1298">
        <v>8.2050355667116215E-2</v>
      </c>
    </row>
    <row r="139" spans="1:9" ht="12.75" customHeight="1" x14ac:dyDescent="0.2">
      <c r="A139" s="1101" t="s">
        <v>347</v>
      </c>
      <c r="B139" s="1295">
        <v>546.63646882263902</v>
      </c>
      <c r="C139" s="1296">
        <v>10863.753531150398</v>
      </c>
      <c r="D139" s="1297">
        <v>12</v>
      </c>
      <c r="E139" s="1296">
        <v>230.24801626999999</v>
      </c>
      <c r="F139" s="1297">
        <v>534.63646882263902</v>
      </c>
      <c r="G139" s="1217">
        <v>10633.505514880399</v>
      </c>
      <c r="H139" s="1298">
        <v>2.1952432163638728E-2</v>
      </c>
      <c r="I139" s="1298">
        <v>2.1194149481557529E-2</v>
      </c>
    </row>
    <row r="140" spans="1:9" ht="12.75" customHeight="1" x14ac:dyDescent="0.2">
      <c r="A140" s="1101" t="s">
        <v>683</v>
      </c>
      <c r="B140" s="1295">
        <v>178.46858492766722</v>
      </c>
      <c r="C140" s="1296">
        <v>3546.852122550998</v>
      </c>
      <c r="D140" s="1297">
        <v>56</v>
      </c>
      <c r="E140" s="1296">
        <v>1114.0633634099997</v>
      </c>
      <c r="F140" s="1297">
        <v>122.46858492766722</v>
      </c>
      <c r="G140" s="1217">
        <v>2432.7887591409981</v>
      </c>
      <c r="H140" s="1298">
        <v>0.31378071397101415</v>
      </c>
      <c r="I140" s="1298">
        <v>0.31409918567699779</v>
      </c>
    </row>
    <row r="141" spans="1:9" ht="12.75" customHeight="1" x14ac:dyDescent="0.2">
      <c r="A141" s="1101" t="s">
        <v>182</v>
      </c>
      <c r="B141" s="1295">
        <v>84.995611702305283</v>
      </c>
      <c r="C141" s="1296">
        <v>1689.1872925200003</v>
      </c>
      <c r="D141" s="1297">
        <v>2</v>
      </c>
      <c r="E141" s="1296">
        <v>49.680471820000001</v>
      </c>
      <c r="F141" s="1297">
        <v>82.995611702305283</v>
      </c>
      <c r="G141" s="1217">
        <v>1639.5068207000002</v>
      </c>
      <c r="H141" s="1298">
        <v>2.3530626581110367E-2</v>
      </c>
      <c r="I141" s="1298">
        <v>2.9410872340795671E-2</v>
      </c>
    </row>
    <row r="142" spans="1:9" ht="12.75" customHeight="1" x14ac:dyDescent="0.2">
      <c r="A142" s="1101" t="s">
        <v>226</v>
      </c>
      <c r="B142" s="1295">
        <v>22.294319205004431</v>
      </c>
      <c r="C142" s="1296">
        <v>443.07323569102181</v>
      </c>
      <c r="D142" s="1297">
        <v>0</v>
      </c>
      <c r="E142" s="1296">
        <v>0</v>
      </c>
      <c r="F142" s="1297">
        <v>22.294319205004431</v>
      </c>
      <c r="G142" s="1217">
        <v>443.07323569102181</v>
      </c>
      <c r="H142" s="1298">
        <v>0</v>
      </c>
      <c r="I142" s="1298">
        <v>0</v>
      </c>
    </row>
    <row r="143" spans="1:9" ht="12.75" customHeight="1" x14ac:dyDescent="0.2">
      <c r="A143" s="1101" t="s">
        <v>1431</v>
      </c>
      <c r="B143" s="1295">
        <v>0</v>
      </c>
      <c r="C143" s="1296">
        <v>0</v>
      </c>
      <c r="D143" s="1297">
        <v>0</v>
      </c>
      <c r="E143" s="1296">
        <v>0</v>
      </c>
      <c r="F143" s="1297">
        <v>0</v>
      </c>
      <c r="G143" s="1217">
        <v>0</v>
      </c>
      <c r="H143" s="1298" t="e">
        <v>#DIV/0!</v>
      </c>
      <c r="I143" s="1298" t="e">
        <v>#DIV/0!</v>
      </c>
    </row>
    <row r="144" spans="1:9" ht="24.95" customHeight="1" x14ac:dyDescent="0.2">
      <c r="A144" s="1668" t="s">
        <v>682</v>
      </c>
      <c r="B144" s="1295">
        <v>1157.9530677627938</v>
      </c>
      <c r="C144" s="1296">
        <v>23012.948177257615</v>
      </c>
      <c r="D144" s="1297">
        <v>56</v>
      </c>
      <c r="E144" s="1296">
        <v>1105.4562532780244</v>
      </c>
      <c r="F144" s="1297">
        <v>1101.9530677627938</v>
      </c>
      <c r="G144" s="1217">
        <v>21907.491923979589</v>
      </c>
      <c r="H144" s="1298">
        <v>4.8361200085763389E-2</v>
      </c>
      <c r="I144" s="1298">
        <v>4.8036272656733478E-2</v>
      </c>
    </row>
    <row r="145" spans="1:9" x14ac:dyDescent="0.2">
      <c r="A145" s="1101" t="s">
        <v>310</v>
      </c>
      <c r="B145" s="1295">
        <v>5.5759255366272402</v>
      </c>
      <c r="C145" s="1296">
        <v>110.81492764000002</v>
      </c>
      <c r="D145" s="1297">
        <v>0</v>
      </c>
      <c r="E145" s="1296">
        <v>0</v>
      </c>
      <c r="F145" s="1297">
        <v>5.5759255366272402</v>
      </c>
      <c r="G145" s="1217">
        <v>110.81492764000002</v>
      </c>
      <c r="H145" s="1298">
        <v>0</v>
      </c>
      <c r="I145" s="1298">
        <v>0</v>
      </c>
    </row>
    <row r="146" spans="1:9" x14ac:dyDescent="0.2">
      <c r="A146" s="1101" t="s">
        <v>1011</v>
      </c>
      <c r="B146" s="1295">
        <v>19.945353845713797</v>
      </c>
      <c r="C146" s="1296">
        <v>396.39032634999995</v>
      </c>
      <c r="D146" s="1297">
        <v>0</v>
      </c>
      <c r="E146" s="1296">
        <v>0</v>
      </c>
      <c r="F146" s="1297">
        <v>19.945353845713797</v>
      </c>
      <c r="G146" s="1217">
        <v>396.39032634999995</v>
      </c>
      <c r="H146" s="1298">
        <v>0</v>
      </c>
      <c r="I146" s="1298">
        <v>0</v>
      </c>
    </row>
    <row r="147" spans="1:9" x14ac:dyDescent="0.2">
      <c r="A147" s="1101" t="s">
        <v>167</v>
      </c>
      <c r="B147" s="1295">
        <v>12.664757447331699</v>
      </c>
      <c r="C147" s="1296">
        <v>251.69708076000012</v>
      </c>
      <c r="D147" s="1297">
        <v>0</v>
      </c>
      <c r="E147" s="1296">
        <v>0</v>
      </c>
      <c r="F147" s="1297">
        <v>12.664757447331699</v>
      </c>
      <c r="G147" s="1217">
        <v>251.69708076000012</v>
      </c>
      <c r="H147" s="1298">
        <v>0</v>
      </c>
      <c r="I147" s="1298">
        <v>0</v>
      </c>
    </row>
    <row r="148" spans="1:9" ht="12.75" customHeight="1" x14ac:dyDescent="0.2">
      <c r="A148" s="1101" t="s">
        <v>533</v>
      </c>
      <c r="B148" s="1295">
        <v>15.27875104013599</v>
      </c>
      <c r="C148" s="1296">
        <v>303.64711289999997</v>
      </c>
      <c r="D148" s="1297">
        <v>7</v>
      </c>
      <c r="E148" s="1296">
        <v>146.55081437000001</v>
      </c>
      <c r="F148" s="1297">
        <v>8.2787510401359903</v>
      </c>
      <c r="G148" s="1217">
        <v>157.09629852999996</v>
      </c>
      <c r="H148" s="1298">
        <v>0.45815263182256133</v>
      </c>
      <c r="I148" s="1298">
        <v>0.48263529651363279</v>
      </c>
    </row>
    <row r="149" spans="1:9" x14ac:dyDescent="0.2">
      <c r="A149" s="1101" t="s">
        <v>299</v>
      </c>
      <c r="B149" s="1295">
        <v>0</v>
      </c>
      <c r="C149" s="1296">
        <v>0</v>
      </c>
      <c r="D149" s="1297">
        <v>0</v>
      </c>
      <c r="E149" s="1296">
        <v>0</v>
      </c>
      <c r="F149" s="1297">
        <v>0</v>
      </c>
      <c r="G149" s="1217">
        <v>0</v>
      </c>
      <c r="H149" s="1298" t="e">
        <v>#DIV/0!</v>
      </c>
      <c r="I149" s="1298" t="e">
        <v>#DIV/0!</v>
      </c>
    </row>
    <row r="150" spans="1:9" x14ac:dyDescent="0.2">
      <c r="A150" s="1101" t="s">
        <v>652</v>
      </c>
      <c r="B150" s="1295">
        <v>13.869306255107048</v>
      </c>
      <c r="C150" s="1296">
        <v>275.63606418000001</v>
      </c>
      <c r="D150" s="1297">
        <v>6</v>
      </c>
      <c r="E150" s="1296">
        <v>120.57049594999999</v>
      </c>
      <c r="F150" s="1297">
        <v>7.8693062551070483</v>
      </c>
      <c r="G150" s="1217">
        <v>155.06556823</v>
      </c>
      <c r="H150" s="1298">
        <v>0.4326099582515629</v>
      </c>
      <c r="I150" s="1298">
        <v>0.43742641699913126</v>
      </c>
    </row>
    <row r="151" spans="1:9" ht="26.45" customHeight="1" x14ac:dyDescent="0.2">
      <c r="A151" s="1668" t="s">
        <v>833</v>
      </c>
      <c r="B151" s="1295">
        <v>8.9332031230161117</v>
      </c>
      <c r="C151" s="1296">
        <v>177.53685037000002</v>
      </c>
      <c r="D151" s="1297">
        <v>7</v>
      </c>
      <c r="E151" s="1296">
        <v>135.98915120000001</v>
      </c>
      <c r="F151" s="1297">
        <v>1.9332031230161117</v>
      </c>
      <c r="G151" s="1217">
        <v>41.547699170000016</v>
      </c>
      <c r="H151" s="1298">
        <v>0.78359351104025876</v>
      </c>
      <c r="I151" s="1298">
        <v>0.7659770403529661</v>
      </c>
    </row>
    <row r="152" spans="1:9" x14ac:dyDescent="0.2">
      <c r="A152" s="1101" t="s">
        <v>166</v>
      </c>
      <c r="B152" s="1295">
        <v>3.5658976920966028</v>
      </c>
      <c r="C152" s="1296">
        <v>70.868000679999909</v>
      </c>
      <c r="D152" s="1297">
        <v>0</v>
      </c>
      <c r="E152" s="1296">
        <v>0</v>
      </c>
      <c r="F152" s="1297">
        <v>3.5658976920966028</v>
      </c>
      <c r="G152" s="1217">
        <v>70.868000679999909</v>
      </c>
      <c r="H152" s="1298">
        <v>0</v>
      </c>
      <c r="I152" s="1298">
        <v>0</v>
      </c>
    </row>
    <row r="153" spans="1:9" x14ac:dyDescent="0.2">
      <c r="A153" s="1101" t="s">
        <v>657</v>
      </c>
      <c r="B153" s="1295">
        <v>0</v>
      </c>
      <c r="C153" s="1296">
        <v>0</v>
      </c>
      <c r="D153" s="1297">
        <v>0</v>
      </c>
      <c r="E153" s="1296">
        <v>0</v>
      </c>
      <c r="F153" s="1297">
        <v>0</v>
      </c>
      <c r="G153" s="1217">
        <v>0</v>
      </c>
      <c r="H153" s="1298" t="e">
        <v>#DIV/0!</v>
      </c>
      <c r="I153" s="1298" t="e">
        <v>#DIV/0!</v>
      </c>
    </row>
    <row r="154" spans="1:9" x14ac:dyDescent="0.2">
      <c r="A154" s="1101" t="s">
        <v>1147</v>
      </c>
      <c r="B154" s="1295">
        <v>12.480872291262125</v>
      </c>
      <c r="C154" s="1296">
        <v>248.04258068999994</v>
      </c>
      <c r="D154" s="1297">
        <v>2</v>
      </c>
      <c r="E154" s="1296">
        <v>45.430249920000001</v>
      </c>
      <c r="F154" s="1297">
        <v>5</v>
      </c>
      <c r="G154" s="1217">
        <v>202.61233076999994</v>
      </c>
      <c r="H154" s="1298">
        <v>0.16024520989612262</v>
      </c>
      <c r="I154" s="1298">
        <v>0.18315504456381251</v>
      </c>
    </row>
    <row r="155" spans="1:9" hidden="1" x14ac:dyDescent="0.2">
      <c r="A155" s="1101" t="s">
        <v>172</v>
      </c>
      <c r="B155" s="1295">
        <v>0</v>
      </c>
      <c r="C155" s="1296">
        <v>0</v>
      </c>
      <c r="D155" s="1297">
        <v>0</v>
      </c>
      <c r="E155" s="1296">
        <v>0</v>
      </c>
      <c r="F155" s="1297">
        <v>0</v>
      </c>
      <c r="G155" s="1217">
        <v>0</v>
      </c>
      <c r="H155" s="1298" t="e">
        <v>#DIV/0!</v>
      </c>
      <c r="I155" s="1298" t="e">
        <v>#DIV/0!</v>
      </c>
    </row>
    <row r="156" spans="1:9" hidden="1" x14ac:dyDescent="0.2">
      <c r="A156" s="1101" t="s">
        <v>290</v>
      </c>
      <c r="B156" s="1295">
        <v>0</v>
      </c>
      <c r="C156" s="1296">
        <v>0</v>
      </c>
      <c r="D156" s="1297">
        <v>0</v>
      </c>
      <c r="E156" s="1296">
        <v>0</v>
      </c>
      <c r="F156" s="1297">
        <v>0</v>
      </c>
      <c r="G156" s="1217">
        <v>0</v>
      </c>
      <c r="H156" s="1298" t="e">
        <v>#DIV/0!</v>
      </c>
      <c r="I156" s="1298" t="e">
        <v>#DIV/0!</v>
      </c>
    </row>
    <row r="157" spans="1:9" hidden="1" x14ac:dyDescent="0.2">
      <c r="A157" s="1101" t="s">
        <v>289</v>
      </c>
      <c r="B157" s="1295">
        <v>0</v>
      </c>
      <c r="C157" s="1296">
        <v>0</v>
      </c>
      <c r="D157" s="1297">
        <v>0</v>
      </c>
      <c r="E157" s="1296">
        <v>0</v>
      </c>
      <c r="F157" s="1297">
        <v>0</v>
      </c>
      <c r="G157" s="1217">
        <v>0</v>
      </c>
      <c r="H157" s="1298" t="e">
        <v>#DIV/0!</v>
      </c>
      <c r="I157" s="1298" t="e">
        <v>#DIV/0!</v>
      </c>
    </row>
    <row r="158" spans="1:9" x14ac:dyDescent="0.2">
      <c r="A158" s="1106" t="s">
        <v>242</v>
      </c>
      <c r="B158" s="1299">
        <v>3037.1219674766967</v>
      </c>
      <c r="C158" s="1107">
        <v>60359.208323173138</v>
      </c>
      <c r="D158" s="1299">
        <v>179</v>
      </c>
      <c r="E158" s="1107">
        <v>3567.0414348787417</v>
      </c>
      <c r="F158" s="1299">
        <v>2852.6410951854346</v>
      </c>
      <c r="G158" s="1107">
        <v>56792.166888294385</v>
      </c>
      <c r="H158" s="1301">
        <v>5.8937376212360969E-2</v>
      </c>
      <c r="I158" s="1301">
        <v>5.9096889007891132E-2</v>
      </c>
    </row>
    <row r="159" spans="1:9" x14ac:dyDescent="0.2">
      <c r="A159" s="1109"/>
      <c r="B159" s="825"/>
      <c r="C159" s="1110"/>
      <c r="D159" s="826"/>
      <c r="E159" s="826"/>
      <c r="F159" s="1109"/>
      <c r="G159" s="822"/>
      <c r="H159" s="822"/>
      <c r="I159" s="822"/>
    </row>
    <row r="160" spans="1:9" s="714" customFormat="1" x14ac:dyDescent="0.2">
      <c r="A160" s="1248" t="s">
        <v>273</v>
      </c>
      <c r="B160" s="1307">
        <v>6456.1219674766962</v>
      </c>
      <c r="C160" s="1308">
        <v>107093.43828102414</v>
      </c>
      <c r="D160" s="1307">
        <v>890</v>
      </c>
      <c r="E160" s="1308">
        <v>10175.231167368742</v>
      </c>
      <c r="F160" s="1307">
        <v>5560.6410951854341</v>
      </c>
      <c r="G160" s="1308">
        <v>96918.2071136554</v>
      </c>
      <c r="H160" s="1301">
        <v>0.13785365339803929</v>
      </c>
      <c r="I160" s="1301">
        <v>9.5012648120120058E-2</v>
      </c>
    </row>
    <row r="161" spans="1:9" ht="13.5" thickBot="1" x14ac:dyDescent="0.25">
      <c r="A161" s="342"/>
      <c r="B161" s="1309"/>
      <c r="C161" s="823"/>
      <c r="D161" s="342"/>
      <c r="E161" s="1310"/>
      <c r="F161" s="827"/>
      <c r="G161" s="827"/>
      <c r="H161" s="827"/>
      <c r="I161" s="827"/>
    </row>
    <row r="162" spans="1:9" ht="12.95" hidden="1" customHeight="1" thickBot="1" x14ac:dyDescent="0.25">
      <c r="A162" s="342" t="s">
        <v>243</v>
      </c>
      <c r="B162" s="1309"/>
      <c r="C162" s="342"/>
      <c r="D162" s="342"/>
      <c r="E162" s="342"/>
      <c r="F162" s="342"/>
      <c r="G162" s="342"/>
      <c r="H162" s="342"/>
      <c r="I162" s="342"/>
    </row>
    <row r="163" spans="1:9" ht="6" hidden="1" customHeight="1" x14ac:dyDescent="0.2">
      <c r="A163" s="342"/>
      <c r="B163" s="1309"/>
      <c r="C163" s="342"/>
      <c r="D163" s="342"/>
      <c r="E163" s="342"/>
      <c r="F163" s="342"/>
      <c r="G163" s="342"/>
      <c r="H163" s="342"/>
      <c r="I163" s="342"/>
    </row>
    <row r="164" spans="1:9" ht="12.95" hidden="1" customHeight="1" thickBot="1" x14ac:dyDescent="0.25">
      <c r="A164" s="342" t="s">
        <v>244</v>
      </c>
      <c r="B164" s="1309"/>
      <c r="C164" s="342"/>
      <c r="D164" s="342"/>
      <c r="E164" s="342"/>
      <c r="F164" s="342"/>
      <c r="G164" s="342"/>
      <c r="H164" s="342"/>
      <c r="I164" s="342"/>
    </row>
    <row r="165" spans="1:9" ht="12.95" hidden="1" customHeight="1" thickBot="1" x14ac:dyDescent="0.25">
      <c r="A165" s="342"/>
      <c r="B165" s="1309"/>
      <c r="C165" s="342"/>
      <c r="D165" s="342"/>
      <c r="E165" s="342"/>
      <c r="F165" s="342"/>
      <c r="G165" s="342"/>
      <c r="H165" s="342"/>
      <c r="I165" s="342"/>
    </row>
    <row r="166" spans="1:9" ht="12.95" hidden="1" customHeight="1" thickBot="1" x14ac:dyDescent="0.25">
      <c r="A166" s="1111" t="s">
        <v>245</v>
      </c>
      <c r="B166" s="1311"/>
      <c r="C166" s="342"/>
      <c r="D166" s="1111"/>
      <c r="E166" s="342"/>
      <c r="F166" s="1111"/>
      <c r="G166" s="342"/>
      <c r="H166" s="342"/>
      <c r="I166" s="342"/>
    </row>
    <row r="167" spans="1:9" ht="12.95" hidden="1" customHeight="1" thickBot="1" x14ac:dyDescent="0.25">
      <c r="A167" s="342"/>
      <c r="B167" s="1309"/>
      <c r="C167" s="342"/>
      <c r="D167" s="342"/>
      <c r="E167" s="342"/>
      <c r="F167" s="342"/>
      <c r="G167" s="342"/>
      <c r="H167" s="342"/>
      <c r="I167" s="342"/>
    </row>
    <row r="168" spans="1:9" ht="12.95" hidden="1" customHeight="1" thickBot="1" x14ac:dyDescent="0.25">
      <c r="A168" s="342"/>
      <c r="B168" s="1309"/>
      <c r="C168" s="342"/>
      <c r="D168" s="342"/>
      <c r="E168" s="342"/>
      <c r="F168" s="342"/>
      <c r="G168" s="342"/>
      <c r="H168" s="342"/>
      <c r="I168" s="342"/>
    </row>
    <row r="169" spans="1:9" ht="12.95" hidden="1" customHeight="1" thickBot="1" x14ac:dyDescent="0.25">
      <c r="A169" s="342"/>
      <c r="B169" s="1309"/>
      <c r="C169" s="342"/>
      <c r="D169" s="342"/>
      <c r="E169" s="342"/>
      <c r="F169" s="342"/>
      <c r="G169" s="342"/>
      <c r="H169" s="342"/>
      <c r="I169" s="342"/>
    </row>
    <row r="170" spans="1:9" ht="12.95" hidden="1" customHeight="1" thickBot="1" x14ac:dyDescent="0.25">
      <c r="A170" s="342"/>
      <c r="B170" s="1309"/>
      <c r="C170" s="342"/>
      <c r="D170" s="342"/>
      <c r="E170" s="342"/>
      <c r="F170" s="342"/>
      <c r="G170" s="342"/>
      <c r="H170" s="342"/>
      <c r="I170" s="342"/>
    </row>
    <row r="171" spans="1:9" ht="12.95" hidden="1" customHeight="1" thickBot="1" x14ac:dyDescent="0.25">
      <c r="A171" s="1111" t="s">
        <v>245</v>
      </c>
      <c r="B171" s="1311"/>
      <c r="C171" s="342"/>
      <c r="D171" s="1111"/>
      <c r="E171" s="342"/>
      <c r="F171" s="1111"/>
      <c r="G171" s="342"/>
      <c r="H171" s="342"/>
      <c r="I171" s="342"/>
    </row>
    <row r="172" spans="1:9" ht="12.95" hidden="1" customHeight="1" thickBot="1" x14ac:dyDescent="0.25">
      <c r="A172" s="342"/>
      <c r="B172" s="1309"/>
      <c r="C172" s="342"/>
      <c r="D172" s="342"/>
      <c r="E172" s="342"/>
      <c r="F172" s="342"/>
      <c r="G172" s="342"/>
      <c r="H172" s="342"/>
      <c r="I172" s="342"/>
    </row>
    <row r="173" spans="1:9" ht="12.95" hidden="1" customHeight="1" thickBot="1" x14ac:dyDescent="0.25">
      <c r="A173" s="342"/>
      <c r="B173" s="1309"/>
      <c r="C173" s="342"/>
      <c r="D173" s="342"/>
      <c r="E173" s="342"/>
      <c r="F173" s="342"/>
      <c r="G173" s="342"/>
      <c r="H173" s="342"/>
      <c r="I173" s="342"/>
    </row>
    <row r="174" spans="1:9" ht="12.95" hidden="1" customHeight="1" thickBot="1" x14ac:dyDescent="0.25">
      <c r="A174" s="342"/>
      <c r="B174" s="1309"/>
      <c r="C174" s="342"/>
      <c r="D174" s="342"/>
      <c r="E174" s="342"/>
      <c r="F174" s="342"/>
      <c r="G174" s="342"/>
      <c r="H174" s="342"/>
      <c r="I174" s="342"/>
    </row>
    <row r="175" spans="1:9" ht="12.95" hidden="1" customHeight="1" thickBot="1" x14ac:dyDescent="0.25">
      <c r="A175" s="342"/>
      <c r="B175" s="1309"/>
      <c r="C175" s="342"/>
      <c r="D175" s="342"/>
      <c r="E175" s="342"/>
      <c r="F175" s="342"/>
      <c r="G175" s="342"/>
      <c r="H175" s="342"/>
      <c r="I175" s="342"/>
    </row>
    <row r="176" spans="1:9" ht="12.95" hidden="1" customHeight="1" thickBot="1" x14ac:dyDescent="0.25">
      <c r="A176" s="342" t="s">
        <v>246</v>
      </c>
      <c r="B176" s="1309"/>
      <c r="C176" s="342"/>
      <c r="D176" s="342"/>
      <c r="E176" s="342"/>
      <c r="F176" s="342"/>
      <c r="G176" s="342"/>
      <c r="H176" s="342"/>
      <c r="I176" s="342"/>
    </row>
    <row r="177" spans="1:9" ht="12.95" hidden="1" customHeight="1" thickBot="1" x14ac:dyDescent="0.25">
      <c r="A177" s="342" t="s">
        <v>455</v>
      </c>
      <c r="B177" s="1309"/>
      <c r="C177" s="342"/>
      <c r="D177" s="342"/>
      <c r="E177" s="342"/>
      <c r="F177" s="342"/>
      <c r="G177" s="342"/>
      <c r="H177" s="342"/>
      <c r="I177" s="342"/>
    </row>
    <row r="178" spans="1:9" ht="13.5" thickBot="1" x14ac:dyDescent="0.25">
      <c r="A178" s="1112" t="s">
        <v>819</v>
      </c>
      <c r="B178" s="1312"/>
      <c r="C178" s="1113">
        <v>2137.7484004725916</v>
      </c>
      <c r="D178" s="1114"/>
      <c r="E178" s="1414">
        <v>210.85568049510397</v>
      </c>
      <c r="F178" s="1114"/>
      <c r="G178" s="1113">
        <v>1926.8927199774876</v>
      </c>
      <c r="H178" s="1115" t="s">
        <v>548</v>
      </c>
      <c r="I178" s="1313">
        <v>9.863447000988991E-2</v>
      </c>
    </row>
    <row r="179" spans="1:9" ht="13.5" thickBot="1" x14ac:dyDescent="0.25">
      <c r="A179" s="342"/>
      <c r="B179" s="1309"/>
      <c r="C179" s="1116"/>
      <c r="D179" s="342"/>
      <c r="E179" s="1314"/>
      <c r="F179" s="342"/>
      <c r="G179" s="827"/>
      <c r="H179" s="1283"/>
      <c r="I179" s="827"/>
    </row>
    <row r="180" spans="1:9" ht="13.5" thickBot="1" x14ac:dyDescent="0.25">
      <c r="A180" s="1112" t="s">
        <v>276</v>
      </c>
      <c r="B180" s="1312"/>
      <c r="C180" s="1113">
        <v>4283.7375312409658</v>
      </c>
      <c r="D180" s="1114"/>
      <c r="E180" s="1414">
        <v>564.63433593462105</v>
      </c>
      <c r="F180" s="1114"/>
      <c r="G180" s="1113">
        <v>3719.1031953063448</v>
      </c>
      <c r="H180" s="1115" t="s">
        <v>548</v>
      </c>
      <c r="I180" s="1313">
        <v>0.13180880756974175</v>
      </c>
    </row>
    <row r="181" spans="1:9" ht="13.5" thickBot="1" x14ac:dyDescent="0.25">
      <c r="A181" s="342"/>
      <c r="B181" s="1309"/>
      <c r="C181" s="342"/>
      <c r="D181" s="342"/>
      <c r="E181" s="342"/>
      <c r="F181" s="342"/>
      <c r="G181" s="827"/>
      <c r="H181" s="1283"/>
      <c r="I181" s="827"/>
    </row>
    <row r="182" spans="1:9" ht="13.5" thickBot="1" x14ac:dyDescent="0.25">
      <c r="A182" s="1117" t="s">
        <v>273</v>
      </c>
      <c r="B182" s="1312"/>
      <c r="C182" s="1113">
        <v>113514.92421273769</v>
      </c>
      <c r="D182" s="1114"/>
      <c r="E182" s="1113">
        <v>10950.721183798467</v>
      </c>
      <c r="F182" s="1114"/>
      <c r="G182" s="1113">
        <v>102564.20302893924</v>
      </c>
      <c r="H182" s="1115" t="s">
        <v>548</v>
      </c>
      <c r="I182" s="1313">
        <v>9.6469440117634059E-2</v>
      </c>
    </row>
    <row r="183" spans="1:9" s="1042" customFormat="1" x14ac:dyDescent="0.2">
      <c r="B183" s="1043"/>
      <c r="C183" s="1249"/>
      <c r="E183" s="1044"/>
      <c r="G183" s="1045"/>
      <c r="H183" s="1046"/>
      <c r="I183" s="1047"/>
    </row>
    <row r="184" spans="1:9" s="1042" customFormat="1" ht="32.1" customHeight="1" x14ac:dyDescent="0.2">
      <c r="A184" s="1054" t="s">
        <v>586</v>
      </c>
      <c r="B184" s="1315" t="s">
        <v>68</v>
      </c>
      <c r="C184" s="1184" t="s">
        <v>49</v>
      </c>
      <c r="D184" s="1054" t="s">
        <v>68</v>
      </c>
      <c r="E184" s="1184" t="s">
        <v>49</v>
      </c>
      <c r="F184" s="1054" t="s">
        <v>68</v>
      </c>
      <c r="G184" s="1184" t="s">
        <v>49</v>
      </c>
      <c r="H184" s="1054" t="s">
        <v>68</v>
      </c>
      <c r="I184" s="1184" t="s">
        <v>49</v>
      </c>
    </row>
    <row r="185" spans="1:9" s="1042" customFormat="1" x14ac:dyDescent="0.2">
      <c r="A185" s="1055" t="s">
        <v>532</v>
      </c>
      <c r="B185" s="1316"/>
      <c r="C185" s="1317">
        <v>835.89489849000006</v>
      </c>
      <c r="D185" s="1318"/>
      <c r="E185" s="1317">
        <v>61.263446530000003</v>
      </c>
      <c r="F185" s="1318"/>
      <c r="G185" s="1224">
        <v>774.63145196000005</v>
      </c>
      <c r="H185" s="1319" t="s">
        <v>548</v>
      </c>
      <c r="I185" s="1319">
        <v>7.3290848694816987E-2</v>
      </c>
    </row>
    <row r="186" spans="1:9" s="1042" customFormat="1" ht="12.6" hidden="1" customHeight="1" x14ac:dyDescent="0.2">
      <c r="A186" s="1055" t="s">
        <v>587</v>
      </c>
      <c r="B186" s="1316"/>
      <c r="C186" s="1317">
        <v>0</v>
      </c>
      <c r="D186" s="1318"/>
      <c r="E186" s="1317"/>
      <c r="F186" s="1318"/>
      <c r="G186" s="1224">
        <v>0</v>
      </c>
      <c r="H186" s="1319" t="s">
        <v>548</v>
      </c>
      <c r="I186" s="1319" t="e">
        <v>#DIV/0!</v>
      </c>
    </row>
    <row r="187" spans="1:9" s="1042" customFormat="1" hidden="1" x14ac:dyDescent="0.2">
      <c r="A187" s="1055" t="s">
        <v>588</v>
      </c>
      <c r="B187" s="1316"/>
      <c r="C187" s="1317">
        <v>0</v>
      </c>
      <c r="D187" s="1318"/>
      <c r="E187" s="1317">
        <v>0</v>
      </c>
      <c r="F187" s="1318"/>
      <c r="G187" s="1224">
        <v>0</v>
      </c>
      <c r="H187" s="1319" t="s">
        <v>548</v>
      </c>
      <c r="I187" s="1319" t="e">
        <v>#DIV/0!</v>
      </c>
    </row>
    <row r="188" spans="1:9" s="1042" customFormat="1" x14ac:dyDescent="0.2">
      <c r="A188" s="1048" t="s">
        <v>589</v>
      </c>
      <c r="B188" s="1320">
        <v>0</v>
      </c>
      <c r="C188" s="1049">
        <v>835.89489849000006</v>
      </c>
      <c r="D188" s="1320">
        <v>0</v>
      </c>
      <c r="E188" s="1049">
        <v>61.263446530000003</v>
      </c>
      <c r="F188" s="1320">
        <v>0</v>
      </c>
      <c r="G188" s="1049">
        <v>774.63145196000005</v>
      </c>
      <c r="H188" s="1321" t="s">
        <v>548</v>
      </c>
      <c r="I188" s="1321">
        <v>7.3290848694816987E-2</v>
      </c>
    </row>
    <row r="189" spans="1:9" s="1042" customFormat="1" ht="13.5" thickBot="1" x14ac:dyDescent="0.25">
      <c r="B189" s="1085"/>
      <c r="E189" s="823"/>
      <c r="G189" s="1322"/>
      <c r="H189" s="1323"/>
      <c r="I189" s="1322"/>
    </row>
    <row r="190" spans="1:9" s="1042" customFormat="1" ht="13.5" thickBot="1" x14ac:dyDescent="0.25">
      <c r="A190" s="1250" t="s">
        <v>590</v>
      </c>
      <c r="B190" s="1324">
        <v>0</v>
      </c>
      <c r="C190" s="1050">
        <v>114350.8191112277</v>
      </c>
      <c r="D190" s="1051"/>
      <c r="E190" s="1050">
        <v>11011.984630328467</v>
      </c>
      <c r="F190" s="1051"/>
      <c r="G190" s="1050">
        <v>103338.83448089924</v>
      </c>
      <c r="H190" s="1052" t="s">
        <v>548</v>
      </c>
      <c r="I190" s="1325">
        <v>9.6300006558039941E-2</v>
      </c>
    </row>
    <row r="191" spans="1:9" x14ac:dyDescent="0.2">
      <c r="A191" s="342"/>
      <c r="C191" s="823"/>
      <c r="D191" s="342"/>
      <c r="E191" s="1118"/>
      <c r="F191" s="342"/>
      <c r="G191" s="1058"/>
      <c r="H191" s="822"/>
      <c r="I191" s="715"/>
    </row>
    <row r="192" spans="1:9" x14ac:dyDescent="0.2">
      <c r="A192" s="328" t="s">
        <v>274</v>
      </c>
      <c r="B192" s="1251"/>
      <c r="C192" s="1116"/>
      <c r="D192" s="328"/>
      <c r="E192" s="822"/>
      <c r="F192" s="328"/>
      <c r="G192" s="1116"/>
      <c r="H192" s="1116"/>
      <c r="I192" s="1116"/>
    </row>
    <row r="193" spans="1:9" x14ac:dyDescent="0.2">
      <c r="A193" s="342"/>
      <c r="C193" s="342"/>
      <c r="D193" s="342"/>
      <c r="E193" s="1116"/>
      <c r="F193" s="342"/>
      <c r="G193" s="342"/>
      <c r="H193" s="342"/>
      <c r="I193" s="342"/>
    </row>
    <row r="194" spans="1:9" x14ac:dyDescent="0.2">
      <c r="A194" s="1400" t="s">
        <v>1035</v>
      </c>
      <c r="B194" s="1401"/>
      <c r="C194" s="1401"/>
      <c r="D194" s="1401"/>
      <c r="E194" s="1401"/>
      <c r="F194" s="1401"/>
      <c r="G194" s="1401"/>
      <c r="H194" s="1401"/>
      <c r="I194" s="1402"/>
    </row>
    <row r="195" spans="1:9" x14ac:dyDescent="0.2">
      <c r="A195" s="1252" t="s">
        <v>1432</v>
      </c>
      <c r="B195" s="1326"/>
      <c r="C195" s="1317">
        <v>13971.915184453301</v>
      </c>
      <c r="D195" s="1119"/>
      <c r="E195" s="1296">
        <v>0</v>
      </c>
      <c r="F195" s="1119"/>
      <c r="G195" s="1218">
        <v>13971.915184453301</v>
      </c>
      <c r="H195" s="1298" t="s">
        <v>548</v>
      </c>
      <c r="I195" s="1298">
        <v>0</v>
      </c>
    </row>
    <row r="196" spans="1:9" hidden="1" x14ac:dyDescent="0.2">
      <c r="A196" s="1252" t="s">
        <v>1036</v>
      </c>
      <c r="B196" s="1326"/>
      <c r="C196" s="1317">
        <v>0</v>
      </c>
      <c r="D196" s="1119"/>
      <c r="E196" s="1296">
        <v>0</v>
      </c>
      <c r="F196" s="1119"/>
      <c r="G196" s="1218">
        <v>0</v>
      </c>
      <c r="H196" s="1298" t="s">
        <v>548</v>
      </c>
      <c r="I196" s="1298">
        <v>0</v>
      </c>
    </row>
    <row r="197" spans="1:9" x14ac:dyDescent="0.2">
      <c r="A197" s="1793" t="s">
        <v>1038</v>
      </c>
      <c r="B197" s="1794"/>
      <c r="C197" s="1794"/>
      <c r="D197" s="1794"/>
      <c r="E197" s="1794"/>
      <c r="F197" s="1794"/>
      <c r="G197" s="1794"/>
      <c r="H197" s="1794"/>
      <c r="I197" s="1795"/>
    </row>
    <row r="198" spans="1:9" x14ac:dyDescent="0.2">
      <c r="A198" s="1252" t="s">
        <v>1039</v>
      </c>
      <c r="B198" s="1326"/>
      <c r="C198" s="1317">
        <v>614.20180602823405</v>
      </c>
      <c r="D198" s="1119"/>
      <c r="E198" s="1296">
        <v>0</v>
      </c>
      <c r="F198" s="1119"/>
      <c r="G198" s="1218">
        <v>614.20180602823405</v>
      </c>
      <c r="H198" s="1298" t="s">
        <v>548</v>
      </c>
      <c r="I198" s="1298">
        <v>0</v>
      </c>
    </row>
    <row r="199" spans="1:9" x14ac:dyDescent="0.2">
      <c r="A199" s="1793" t="s">
        <v>616</v>
      </c>
      <c r="B199" s="1794"/>
      <c r="C199" s="1794"/>
      <c r="D199" s="1794"/>
      <c r="E199" s="1794"/>
      <c r="F199" s="1794"/>
      <c r="G199" s="1794"/>
      <c r="H199" s="1794"/>
      <c r="I199" s="1795"/>
    </row>
    <row r="200" spans="1:9" x14ac:dyDescent="0.2">
      <c r="A200" s="1252" t="s">
        <v>1433</v>
      </c>
      <c r="B200" s="1309"/>
      <c r="C200" s="1317">
        <v>868.94008313885001</v>
      </c>
      <c r="D200" s="1119"/>
      <c r="E200" s="1296">
        <v>0</v>
      </c>
      <c r="F200" s="1119"/>
      <c r="G200" s="1218">
        <v>868.94008313885001</v>
      </c>
      <c r="H200" s="1298" t="s">
        <v>548</v>
      </c>
      <c r="I200" s="1298">
        <v>0</v>
      </c>
    </row>
    <row r="201" spans="1:9" hidden="1" x14ac:dyDescent="0.2">
      <c r="A201" s="1055" t="s">
        <v>1036</v>
      </c>
      <c r="B201" s="1316"/>
      <c r="C201" s="1317">
        <v>0</v>
      </c>
      <c r="D201" s="1327"/>
      <c r="E201" s="1296">
        <v>0</v>
      </c>
      <c r="F201" s="1327"/>
      <c r="G201" s="1218">
        <v>0</v>
      </c>
      <c r="H201" s="1298" t="s">
        <v>548</v>
      </c>
      <c r="I201" s="1298">
        <v>0</v>
      </c>
    </row>
    <row r="202" spans="1:9" x14ac:dyDescent="0.2">
      <c r="A202" s="1793" t="s">
        <v>1040</v>
      </c>
      <c r="B202" s="1794"/>
      <c r="C202" s="1794"/>
      <c r="D202" s="1794"/>
      <c r="E202" s="1794"/>
      <c r="F202" s="1794"/>
      <c r="G202" s="1794"/>
      <c r="H202" s="1794"/>
      <c r="I202" s="1795"/>
    </row>
    <row r="203" spans="1:9" x14ac:dyDescent="0.2">
      <c r="A203" s="1055" t="s">
        <v>1433</v>
      </c>
      <c r="B203" s="1316"/>
      <c r="C203" s="1317">
        <v>1046.0313865918599</v>
      </c>
      <c r="D203" s="1119"/>
      <c r="E203" s="1296">
        <v>0</v>
      </c>
      <c r="F203" s="1327"/>
      <c r="G203" s="1218">
        <v>1046.0313865918599</v>
      </c>
      <c r="H203" s="1298" t="s">
        <v>548</v>
      </c>
      <c r="I203" s="1298">
        <v>0</v>
      </c>
    </row>
    <row r="204" spans="1:9" hidden="1" x14ac:dyDescent="0.2">
      <c r="A204" s="1055" t="s">
        <v>1036</v>
      </c>
      <c r="B204" s="1316"/>
      <c r="C204" s="1317">
        <v>0</v>
      </c>
      <c r="D204" s="1119"/>
      <c r="E204" s="1296">
        <v>0</v>
      </c>
      <c r="F204" s="1119"/>
      <c r="G204" s="1218">
        <v>0</v>
      </c>
      <c r="H204" s="1298" t="s">
        <v>548</v>
      </c>
      <c r="I204" s="1298">
        <v>0</v>
      </c>
    </row>
    <row r="205" spans="1:9" hidden="1" x14ac:dyDescent="0.2">
      <c r="A205" s="1252" t="s">
        <v>726</v>
      </c>
      <c r="B205" s="1326"/>
      <c r="C205" s="1317">
        <v>364.876405362546</v>
      </c>
      <c r="D205" s="1119"/>
      <c r="E205" s="1296">
        <v>0</v>
      </c>
      <c r="F205" s="1119"/>
      <c r="G205" s="1218">
        <v>364.876405362546</v>
      </c>
      <c r="H205" s="1298" t="s">
        <v>548</v>
      </c>
      <c r="I205" s="1298">
        <v>0</v>
      </c>
    </row>
    <row r="206" spans="1:9" hidden="1" x14ac:dyDescent="0.2">
      <c r="A206" s="1252" t="s">
        <v>727</v>
      </c>
      <c r="B206" s="1326"/>
      <c r="C206" s="1317">
        <v>1597.6041643706758</v>
      </c>
      <c r="D206" s="1119"/>
      <c r="E206" s="1296">
        <v>0</v>
      </c>
      <c r="F206" s="1119"/>
      <c r="G206" s="1218">
        <v>1597.6041643706758</v>
      </c>
      <c r="H206" s="1298" t="s">
        <v>548</v>
      </c>
      <c r="I206" s="1298">
        <v>0</v>
      </c>
    </row>
    <row r="207" spans="1:9" hidden="1" x14ac:dyDescent="0.2">
      <c r="A207" s="1055" t="s">
        <v>728</v>
      </c>
      <c r="B207" s="1316"/>
      <c r="C207" s="1317">
        <v>272.29569063839995</v>
      </c>
      <c r="D207" s="1119"/>
      <c r="E207" s="1296">
        <v>0</v>
      </c>
      <c r="F207" s="1119"/>
      <c r="G207" s="1218">
        <v>272.29569063839995</v>
      </c>
      <c r="H207" s="1298" t="s">
        <v>548</v>
      </c>
      <c r="I207" s="1298">
        <v>0</v>
      </c>
    </row>
    <row r="208" spans="1:9" hidden="1" x14ac:dyDescent="0.2">
      <c r="A208" s="1252" t="s">
        <v>729</v>
      </c>
      <c r="B208" s="1326"/>
      <c r="C208" s="1317">
        <v>-1.3132106512145996</v>
      </c>
      <c r="D208" s="1119"/>
      <c r="E208" s="1296">
        <v>0</v>
      </c>
      <c r="F208" s="1119"/>
      <c r="G208" s="1218">
        <v>-1.3132106512145996</v>
      </c>
      <c r="H208" s="1298" t="s">
        <v>548</v>
      </c>
      <c r="I208" s="1298">
        <v>0</v>
      </c>
    </row>
    <row r="209" spans="1:9" ht="13.5" thickBot="1" x14ac:dyDescent="0.25">
      <c r="A209" s="342"/>
      <c r="B209" s="1309"/>
      <c r="C209" s="342"/>
      <c r="D209" s="1116"/>
      <c r="E209" s="827"/>
      <c r="F209" s="342"/>
      <c r="G209" s="1116"/>
      <c r="H209" s="342"/>
      <c r="I209" s="342"/>
    </row>
    <row r="210" spans="1:9" ht="13.5" thickBot="1" x14ac:dyDescent="0.25">
      <c r="A210" s="1117" t="s">
        <v>29</v>
      </c>
      <c r="B210" s="1312"/>
      <c r="C210" s="1113">
        <v>130851.90757143994</v>
      </c>
      <c r="D210" s="1114"/>
      <c r="E210" s="1113">
        <v>11011.984630328467</v>
      </c>
      <c r="F210" s="1114"/>
      <c r="G210" s="1113">
        <v>119839.92294111148</v>
      </c>
      <c r="H210" s="1115" t="s">
        <v>548</v>
      </c>
      <c r="I210" s="1313">
        <v>8.4156087860747172E-2</v>
      </c>
    </row>
    <row r="211" spans="1:9" ht="30" customHeight="1" x14ac:dyDescent="0.2">
      <c r="A211" s="1786" t="s">
        <v>663</v>
      </c>
      <c r="B211" s="1787"/>
      <c r="C211" s="1787"/>
      <c r="D211" s="1787"/>
      <c r="E211" s="1787"/>
      <c r="F211" s="1787"/>
      <c r="G211" s="1787"/>
      <c r="H211" s="1787"/>
      <c r="I211" s="1787"/>
    </row>
    <row r="212" spans="1:9" ht="24.95" customHeight="1" x14ac:dyDescent="0.2">
      <c r="A212" s="1776" t="s">
        <v>344</v>
      </c>
      <c r="B212" s="1777"/>
      <c r="C212" s="1777"/>
      <c r="D212" s="1777"/>
      <c r="E212" s="1777"/>
      <c r="F212" s="1777"/>
      <c r="G212" s="1777"/>
      <c r="H212" s="1777"/>
      <c r="I212" s="1777"/>
    </row>
    <row r="213" spans="1:9" x14ac:dyDescent="0.2">
      <c r="A213" s="1776" t="s">
        <v>1434</v>
      </c>
      <c r="B213" s="1777"/>
      <c r="C213" s="1777"/>
      <c r="D213" s="1777"/>
      <c r="E213" s="1777"/>
      <c r="F213" s="1777"/>
      <c r="G213" s="1777"/>
      <c r="H213" s="1777"/>
      <c r="I213" s="1777"/>
    </row>
    <row r="214" spans="1:9" x14ac:dyDescent="0.2">
      <c r="A214" s="713" t="s">
        <v>591</v>
      </c>
    </row>
  </sheetData>
  <mergeCells count="27">
    <mergeCell ref="A202:I202"/>
    <mergeCell ref="A67:F67"/>
    <mergeCell ref="A69:F69"/>
    <mergeCell ref="A72:F72"/>
    <mergeCell ref="A197:I197"/>
    <mergeCell ref="A75:F75"/>
    <mergeCell ref="A213:I213"/>
    <mergeCell ref="A1:S2"/>
    <mergeCell ref="A83:A84"/>
    <mergeCell ref="A3:S3"/>
    <mergeCell ref="A4:S4"/>
    <mergeCell ref="A6:S6"/>
    <mergeCell ref="A8:A9"/>
    <mergeCell ref="A211:I211"/>
    <mergeCell ref="A212:I212"/>
    <mergeCell ref="A76:C76"/>
    <mergeCell ref="A45:G45"/>
    <mergeCell ref="A46:G46"/>
    <mergeCell ref="A47:G47"/>
    <mergeCell ref="A79:J79"/>
    <mergeCell ref="A63:F63"/>
    <mergeCell ref="A199:I199"/>
    <mergeCell ref="A64:C64"/>
    <mergeCell ref="A66:C66"/>
    <mergeCell ref="A68:C68"/>
    <mergeCell ref="A70:C70"/>
    <mergeCell ref="A73:C73"/>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68AD0-196B-4BDA-80C6-4A2533CF8B74}">
  <sheetPr>
    <tabColor theme="0"/>
  </sheetPr>
  <dimension ref="A1:J165"/>
  <sheetViews>
    <sheetView showGridLines="0" zoomScale="80" zoomScaleNormal="80" workbookViewId="0">
      <selection activeCell="A14" sqref="A14"/>
    </sheetView>
  </sheetViews>
  <sheetFormatPr baseColWidth="10" defaultColWidth="11.42578125" defaultRowHeight="12.75" x14ac:dyDescent="0.2"/>
  <cols>
    <col min="1" max="1" width="38" style="713" customWidth="1"/>
    <col min="2" max="2" width="19.5703125" style="713" customWidth="1"/>
    <col min="3" max="3" width="20" style="713" customWidth="1"/>
    <col min="4" max="4" width="19.85546875" style="713" customWidth="1"/>
    <col min="5" max="5" width="19.5703125" style="713" customWidth="1"/>
    <col min="6" max="6" width="22.140625" style="713" customWidth="1"/>
    <col min="7" max="7" width="19.85546875" style="713" customWidth="1"/>
    <col min="8" max="8" width="23.28515625" style="713" customWidth="1"/>
    <col min="9" max="9" width="21" style="713" customWidth="1"/>
    <col min="10" max="10" width="23.28515625" style="713" customWidth="1"/>
    <col min="11" max="107" width="11.42578125" style="713"/>
    <col min="108" max="108" width="3.7109375" style="713" customWidth="1"/>
    <col min="109" max="109" width="7.28515625" style="713" customWidth="1"/>
    <col min="110" max="110" width="38" style="713" customWidth="1"/>
    <col min="111" max="153" width="0" style="713" hidden="1" customWidth="1"/>
    <col min="154" max="154" width="18.28515625" style="713" customWidth="1"/>
    <col min="155" max="155" width="0" style="713" hidden="1" customWidth="1"/>
    <col min="156" max="156" width="20" style="713" customWidth="1"/>
    <col min="157" max="157" width="19.85546875" style="713" customWidth="1"/>
    <col min="158" max="158" width="19.5703125" style="713" customWidth="1"/>
    <col min="159" max="159" width="22.140625" style="713" customWidth="1"/>
    <col min="160" max="160" width="19.85546875" style="713" customWidth="1"/>
    <col min="161" max="161" width="17.7109375" style="713" customWidth="1"/>
    <col min="162" max="162" width="21" style="713" customWidth="1"/>
    <col min="163" max="163" width="18.28515625" style="713" customWidth="1"/>
    <col min="164" max="164" width="19.28515625" style="713" customWidth="1"/>
    <col min="165" max="179" width="0" style="713" hidden="1" customWidth="1"/>
    <col min="180" max="180" width="18.28515625" style="713" customWidth="1"/>
    <col min="181" max="181" width="17.28515625" style="713" customWidth="1"/>
    <col min="182" max="182" width="18.7109375" style="713" customWidth="1"/>
    <col min="183" max="183" width="18.28515625" style="713" customWidth="1"/>
    <col min="184" max="184" width="16.5703125" style="713" customWidth="1"/>
    <col min="185" max="185" width="16.42578125" style="713" customWidth="1"/>
    <col min="186" max="186" width="17.28515625" style="713" customWidth="1"/>
    <col min="187" max="187" width="15.7109375" style="713" customWidth="1"/>
    <col min="188" max="188" width="11.42578125" style="713"/>
    <col min="189" max="189" width="11.5703125" style="713" customWidth="1"/>
    <col min="190" max="190" width="18.7109375" style="713" customWidth="1"/>
    <col min="191" max="191" width="17.28515625" style="713" customWidth="1"/>
    <col min="192" max="192" width="11.42578125" style="713"/>
    <col min="193" max="193" width="15.28515625" style="713" customWidth="1"/>
    <col min="194" max="195" width="11.42578125" style="713"/>
    <col min="196" max="196" width="14" style="713" bestFit="1" customWidth="1"/>
    <col min="197" max="197" width="14.28515625" style="713" customWidth="1"/>
    <col min="198" max="199" width="15" style="713" bestFit="1" customWidth="1"/>
    <col min="200" max="200" width="14.7109375" style="713" bestFit="1" customWidth="1"/>
    <col min="201" max="202" width="11.42578125" style="713"/>
    <col min="203" max="203" width="17.7109375" style="713" customWidth="1"/>
    <col min="204" max="204" width="15.42578125" style="713" customWidth="1"/>
    <col min="205" max="363" width="11.42578125" style="713"/>
    <col min="364" max="364" width="3.7109375" style="713" customWidth="1"/>
    <col min="365" max="365" width="7.28515625" style="713" customWidth="1"/>
    <col min="366" max="366" width="38" style="713" customWidth="1"/>
    <col min="367" max="409" width="0" style="713" hidden="1" customWidth="1"/>
    <col min="410" max="410" width="18.28515625" style="713" customWidth="1"/>
    <col min="411" max="411" width="0" style="713" hidden="1" customWidth="1"/>
    <col min="412" max="412" width="20" style="713" customWidth="1"/>
    <col min="413" max="413" width="19.85546875" style="713" customWidth="1"/>
    <col min="414" max="414" width="19.5703125" style="713" customWidth="1"/>
    <col min="415" max="415" width="22.140625" style="713" customWidth="1"/>
    <col min="416" max="416" width="19.85546875" style="713" customWidth="1"/>
    <col min="417" max="417" width="17.7109375" style="713" customWidth="1"/>
    <col min="418" max="418" width="21" style="713" customWidth="1"/>
    <col min="419" max="419" width="18.28515625" style="713" customWidth="1"/>
    <col min="420" max="420" width="19.28515625" style="713" customWidth="1"/>
    <col min="421" max="435" width="0" style="713" hidden="1" customWidth="1"/>
    <col min="436" max="436" width="18.28515625" style="713" customWidth="1"/>
    <col min="437" max="437" width="17.28515625" style="713" customWidth="1"/>
    <col min="438" max="438" width="18.7109375" style="713" customWidth="1"/>
    <col min="439" max="439" width="18.28515625" style="713" customWidth="1"/>
    <col min="440" max="440" width="16.5703125" style="713" customWidth="1"/>
    <col min="441" max="441" width="16.42578125" style="713" customWidth="1"/>
    <col min="442" max="442" width="17.28515625" style="713" customWidth="1"/>
    <col min="443" max="443" width="15.7109375" style="713" customWidth="1"/>
    <col min="444" max="444" width="11.42578125" style="713"/>
    <col min="445" max="445" width="11.5703125" style="713" customWidth="1"/>
    <col min="446" max="446" width="18.7109375" style="713" customWidth="1"/>
    <col min="447" max="447" width="17.28515625" style="713" customWidth="1"/>
    <col min="448" max="448" width="11.42578125" style="713"/>
    <col min="449" max="449" width="15.28515625" style="713" customWidth="1"/>
    <col min="450" max="451" width="11.42578125" style="713"/>
    <col min="452" max="452" width="14" style="713" bestFit="1" customWidth="1"/>
    <col min="453" max="453" width="14.28515625" style="713" customWidth="1"/>
    <col min="454" max="455" width="15" style="713" bestFit="1" customWidth="1"/>
    <col min="456" max="456" width="14.7109375" style="713" bestFit="1" customWidth="1"/>
    <col min="457" max="458" width="11.42578125" style="713"/>
    <col min="459" max="459" width="17.7109375" style="713" customWidth="1"/>
    <col min="460" max="460" width="15.42578125" style="713" customWidth="1"/>
    <col min="461" max="619" width="11.42578125" style="713"/>
    <col min="620" max="620" width="3.7109375" style="713" customWidth="1"/>
    <col min="621" max="621" width="7.28515625" style="713" customWidth="1"/>
    <col min="622" max="622" width="38" style="713" customWidth="1"/>
    <col min="623" max="665" width="0" style="713" hidden="1" customWidth="1"/>
    <col min="666" max="666" width="18.28515625" style="713" customWidth="1"/>
    <col min="667" max="667" width="0" style="713" hidden="1" customWidth="1"/>
    <col min="668" max="668" width="20" style="713" customWidth="1"/>
    <col min="669" max="669" width="19.85546875" style="713" customWidth="1"/>
    <col min="670" max="670" width="19.5703125" style="713" customWidth="1"/>
    <col min="671" max="671" width="22.140625" style="713" customWidth="1"/>
    <col min="672" max="672" width="19.85546875" style="713" customWidth="1"/>
    <col min="673" max="673" width="17.7109375" style="713" customWidth="1"/>
    <col min="674" max="674" width="21" style="713" customWidth="1"/>
    <col min="675" max="675" width="18.28515625" style="713" customWidth="1"/>
    <col min="676" max="676" width="19.28515625" style="713" customWidth="1"/>
    <col min="677" max="691" width="0" style="713" hidden="1" customWidth="1"/>
    <col min="692" max="692" width="18.28515625" style="713" customWidth="1"/>
    <col min="693" max="693" width="17.28515625" style="713" customWidth="1"/>
    <col min="694" max="694" width="18.7109375" style="713" customWidth="1"/>
    <col min="695" max="695" width="18.28515625" style="713" customWidth="1"/>
    <col min="696" max="696" width="16.5703125" style="713" customWidth="1"/>
    <col min="697" max="697" width="16.42578125" style="713" customWidth="1"/>
    <col min="698" max="698" width="17.28515625" style="713" customWidth="1"/>
    <col min="699" max="699" width="15.7109375" style="713" customWidth="1"/>
    <col min="700" max="700" width="11.42578125" style="713"/>
    <col min="701" max="701" width="11.5703125" style="713" customWidth="1"/>
    <col min="702" max="702" width="18.7109375" style="713" customWidth="1"/>
    <col min="703" max="703" width="17.28515625" style="713" customWidth="1"/>
    <col min="704" max="704" width="11.42578125" style="713"/>
    <col min="705" max="705" width="15.28515625" style="713" customWidth="1"/>
    <col min="706" max="707" width="11.42578125" style="713"/>
    <col min="708" max="708" width="14" style="713" bestFit="1" customWidth="1"/>
    <col min="709" max="709" width="14.28515625" style="713" customWidth="1"/>
    <col min="710" max="711" width="15" style="713" bestFit="1" customWidth="1"/>
    <col min="712" max="712" width="14.7109375" style="713" bestFit="1" customWidth="1"/>
    <col min="713" max="714" width="11.42578125" style="713"/>
    <col min="715" max="715" width="17.7109375" style="713" customWidth="1"/>
    <col min="716" max="716" width="15.42578125" style="713" customWidth="1"/>
    <col min="717" max="875" width="11.42578125" style="713"/>
    <col min="876" max="876" width="3.7109375" style="713" customWidth="1"/>
    <col min="877" max="877" width="7.28515625" style="713" customWidth="1"/>
    <col min="878" max="878" width="38" style="713" customWidth="1"/>
    <col min="879" max="921" width="0" style="713" hidden="1" customWidth="1"/>
    <col min="922" max="922" width="18.28515625" style="713" customWidth="1"/>
    <col min="923" max="923" width="0" style="713" hidden="1" customWidth="1"/>
    <col min="924" max="924" width="20" style="713" customWidth="1"/>
    <col min="925" max="925" width="19.85546875" style="713" customWidth="1"/>
    <col min="926" max="926" width="19.5703125" style="713" customWidth="1"/>
    <col min="927" max="927" width="22.140625" style="713" customWidth="1"/>
    <col min="928" max="928" width="19.85546875" style="713" customWidth="1"/>
    <col min="929" max="929" width="17.7109375" style="713" customWidth="1"/>
    <col min="930" max="930" width="21" style="713" customWidth="1"/>
    <col min="931" max="931" width="18.28515625" style="713" customWidth="1"/>
    <col min="932" max="932" width="19.28515625" style="713" customWidth="1"/>
    <col min="933" max="947" width="0" style="713" hidden="1" customWidth="1"/>
    <col min="948" max="948" width="18.28515625" style="713" customWidth="1"/>
    <col min="949" max="949" width="17.28515625" style="713" customWidth="1"/>
    <col min="950" max="950" width="18.7109375" style="713" customWidth="1"/>
    <col min="951" max="951" width="18.28515625" style="713" customWidth="1"/>
    <col min="952" max="952" width="16.5703125" style="713" customWidth="1"/>
    <col min="953" max="953" width="16.42578125" style="713" customWidth="1"/>
    <col min="954" max="954" width="17.28515625" style="713" customWidth="1"/>
    <col min="955" max="955" width="15.7109375" style="713" customWidth="1"/>
    <col min="956" max="956" width="11.42578125" style="713"/>
    <col min="957" max="957" width="11.5703125" style="713" customWidth="1"/>
    <col min="958" max="958" width="18.7109375" style="713" customWidth="1"/>
    <col min="959" max="959" width="17.28515625" style="713" customWidth="1"/>
    <col min="960" max="960" width="11.42578125" style="713"/>
    <col min="961" max="961" width="15.28515625" style="713" customWidth="1"/>
    <col min="962" max="963" width="11.42578125" style="713"/>
    <col min="964" max="964" width="14" style="713" bestFit="1" customWidth="1"/>
    <col min="965" max="965" width="14.28515625" style="713" customWidth="1"/>
    <col min="966" max="967" width="15" style="713" bestFit="1" customWidth="1"/>
    <col min="968" max="968" width="14.7109375" style="713" bestFit="1" customWidth="1"/>
    <col min="969" max="970" width="11.42578125" style="713"/>
    <col min="971" max="971" width="17.7109375" style="713" customWidth="1"/>
    <col min="972" max="972" width="15.42578125" style="713" customWidth="1"/>
    <col min="973" max="1131" width="11.42578125" style="713"/>
    <col min="1132" max="1132" width="3.7109375" style="713" customWidth="1"/>
    <col min="1133" max="1133" width="7.28515625" style="713" customWidth="1"/>
    <col min="1134" max="1134" width="38" style="713" customWidth="1"/>
    <col min="1135" max="1177" width="0" style="713" hidden="1" customWidth="1"/>
    <col min="1178" max="1178" width="18.28515625" style="713" customWidth="1"/>
    <col min="1179" max="1179" width="0" style="713" hidden="1" customWidth="1"/>
    <col min="1180" max="1180" width="20" style="713" customWidth="1"/>
    <col min="1181" max="1181" width="19.85546875" style="713" customWidth="1"/>
    <col min="1182" max="1182" width="19.5703125" style="713" customWidth="1"/>
    <col min="1183" max="1183" width="22.140625" style="713" customWidth="1"/>
    <col min="1184" max="1184" width="19.85546875" style="713" customWidth="1"/>
    <col min="1185" max="1185" width="17.7109375" style="713" customWidth="1"/>
    <col min="1186" max="1186" width="21" style="713" customWidth="1"/>
    <col min="1187" max="1187" width="18.28515625" style="713" customWidth="1"/>
    <col min="1188" max="1188" width="19.28515625" style="713" customWidth="1"/>
    <col min="1189" max="1203" width="0" style="713" hidden="1" customWidth="1"/>
    <col min="1204" max="1204" width="18.28515625" style="713" customWidth="1"/>
    <col min="1205" max="1205" width="17.28515625" style="713" customWidth="1"/>
    <col min="1206" max="1206" width="18.7109375" style="713" customWidth="1"/>
    <col min="1207" max="1207" width="18.28515625" style="713" customWidth="1"/>
    <col min="1208" max="1208" width="16.5703125" style="713" customWidth="1"/>
    <col min="1209" max="1209" width="16.42578125" style="713" customWidth="1"/>
    <col min="1210" max="1210" width="17.28515625" style="713" customWidth="1"/>
    <col min="1211" max="1211" width="15.7109375" style="713" customWidth="1"/>
    <col min="1212" max="1212" width="11.42578125" style="713"/>
    <col min="1213" max="1213" width="11.5703125" style="713" customWidth="1"/>
    <col min="1214" max="1214" width="18.7109375" style="713" customWidth="1"/>
    <col min="1215" max="1215" width="17.28515625" style="713" customWidth="1"/>
    <col min="1216" max="1216" width="11.42578125" style="713"/>
    <col min="1217" max="1217" width="15.28515625" style="713" customWidth="1"/>
    <col min="1218" max="1219" width="11.42578125" style="713"/>
    <col min="1220" max="1220" width="14" style="713" bestFit="1" customWidth="1"/>
    <col min="1221" max="1221" width="14.28515625" style="713" customWidth="1"/>
    <col min="1222" max="1223" width="15" style="713" bestFit="1" customWidth="1"/>
    <col min="1224" max="1224" width="14.7109375" style="713" bestFit="1" customWidth="1"/>
    <col min="1225" max="1226" width="11.42578125" style="713"/>
    <col min="1227" max="1227" width="17.7109375" style="713" customWidth="1"/>
    <col min="1228" max="1228" width="15.42578125" style="713" customWidth="1"/>
    <col min="1229" max="1387" width="11.42578125" style="713"/>
    <col min="1388" max="1388" width="3.7109375" style="713" customWidth="1"/>
    <col min="1389" max="1389" width="7.28515625" style="713" customWidth="1"/>
    <col min="1390" max="1390" width="38" style="713" customWidth="1"/>
    <col min="1391" max="1433" width="0" style="713" hidden="1" customWidth="1"/>
    <col min="1434" max="1434" width="18.28515625" style="713" customWidth="1"/>
    <col min="1435" max="1435" width="0" style="713" hidden="1" customWidth="1"/>
    <col min="1436" max="1436" width="20" style="713" customWidth="1"/>
    <col min="1437" max="1437" width="19.85546875" style="713" customWidth="1"/>
    <col min="1438" max="1438" width="19.5703125" style="713" customWidth="1"/>
    <col min="1439" max="1439" width="22.140625" style="713" customWidth="1"/>
    <col min="1440" max="1440" width="19.85546875" style="713" customWidth="1"/>
    <col min="1441" max="1441" width="17.7109375" style="713" customWidth="1"/>
    <col min="1442" max="1442" width="21" style="713" customWidth="1"/>
    <col min="1443" max="1443" width="18.28515625" style="713" customWidth="1"/>
    <col min="1444" max="1444" width="19.28515625" style="713" customWidth="1"/>
    <col min="1445" max="1459" width="0" style="713" hidden="1" customWidth="1"/>
    <col min="1460" max="1460" width="18.28515625" style="713" customWidth="1"/>
    <col min="1461" max="1461" width="17.28515625" style="713" customWidth="1"/>
    <col min="1462" max="1462" width="18.7109375" style="713" customWidth="1"/>
    <col min="1463" max="1463" width="18.28515625" style="713" customWidth="1"/>
    <col min="1464" max="1464" width="16.5703125" style="713" customWidth="1"/>
    <col min="1465" max="1465" width="16.42578125" style="713" customWidth="1"/>
    <col min="1466" max="1466" width="17.28515625" style="713" customWidth="1"/>
    <col min="1467" max="1467" width="15.7109375" style="713" customWidth="1"/>
    <col min="1468" max="1468" width="11.42578125" style="713"/>
    <col min="1469" max="1469" width="11.5703125" style="713" customWidth="1"/>
    <col min="1470" max="1470" width="18.7109375" style="713" customWidth="1"/>
    <col min="1471" max="1471" width="17.28515625" style="713" customWidth="1"/>
    <col min="1472" max="1472" width="11.42578125" style="713"/>
    <col min="1473" max="1473" width="15.28515625" style="713" customWidth="1"/>
    <col min="1474" max="1475" width="11.42578125" style="713"/>
    <col min="1476" max="1476" width="14" style="713" bestFit="1" customWidth="1"/>
    <col min="1477" max="1477" width="14.28515625" style="713" customWidth="1"/>
    <col min="1478" max="1479" width="15" style="713" bestFit="1" customWidth="1"/>
    <col min="1480" max="1480" width="14.7109375" style="713" bestFit="1" customWidth="1"/>
    <col min="1481" max="1482" width="11.42578125" style="713"/>
    <col min="1483" max="1483" width="17.7109375" style="713" customWidth="1"/>
    <col min="1484" max="1484" width="15.42578125" style="713" customWidth="1"/>
    <col min="1485" max="1643" width="11.42578125" style="713"/>
    <col min="1644" max="1644" width="3.7109375" style="713" customWidth="1"/>
    <col min="1645" max="1645" width="7.28515625" style="713" customWidth="1"/>
    <col min="1646" max="1646" width="38" style="713" customWidth="1"/>
    <col min="1647" max="1689" width="0" style="713" hidden="1" customWidth="1"/>
    <col min="1690" max="1690" width="18.28515625" style="713" customWidth="1"/>
    <col min="1691" max="1691" width="0" style="713" hidden="1" customWidth="1"/>
    <col min="1692" max="1692" width="20" style="713" customWidth="1"/>
    <col min="1693" max="1693" width="19.85546875" style="713" customWidth="1"/>
    <col min="1694" max="1694" width="19.5703125" style="713" customWidth="1"/>
    <col min="1695" max="1695" width="22.140625" style="713" customWidth="1"/>
    <col min="1696" max="1696" width="19.85546875" style="713" customWidth="1"/>
    <col min="1697" max="1697" width="17.7109375" style="713" customWidth="1"/>
    <col min="1698" max="1698" width="21" style="713" customWidth="1"/>
    <col min="1699" max="1699" width="18.28515625" style="713" customWidth="1"/>
    <col min="1700" max="1700" width="19.28515625" style="713" customWidth="1"/>
    <col min="1701" max="1715" width="0" style="713" hidden="1" customWidth="1"/>
    <col min="1716" max="1716" width="18.28515625" style="713" customWidth="1"/>
    <col min="1717" max="1717" width="17.28515625" style="713" customWidth="1"/>
    <col min="1718" max="1718" width="18.7109375" style="713" customWidth="1"/>
    <col min="1719" max="1719" width="18.28515625" style="713" customWidth="1"/>
    <col min="1720" max="1720" width="16.5703125" style="713" customWidth="1"/>
    <col min="1721" max="1721" width="16.42578125" style="713" customWidth="1"/>
    <col min="1722" max="1722" width="17.28515625" style="713" customWidth="1"/>
    <col min="1723" max="1723" width="15.7109375" style="713" customWidth="1"/>
    <col min="1724" max="1724" width="11.42578125" style="713"/>
    <col min="1725" max="1725" width="11.5703125" style="713" customWidth="1"/>
    <col min="1726" max="1726" width="18.7109375" style="713" customWidth="1"/>
    <col min="1727" max="1727" width="17.28515625" style="713" customWidth="1"/>
    <col min="1728" max="1728" width="11.42578125" style="713"/>
    <col min="1729" max="1729" width="15.28515625" style="713" customWidth="1"/>
    <col min="1730" max="1731" width="11.42578125" style="713"/>
    <col min="1732" max="1732" width="14" style="713" bestFit="1" customWidth="1"/>
    <col min="1733" max="1733" width="14.28515625" style="713" customWidth="1"/>
    <col min="1734" max="1735" width="15" style="713" bestFit="1" customWidth="1"/>
    <col min="1736" max="1736" width="14.7109375" style="713" bestFit="1" customWidth="1"/>
    <col min="1737" max="1738" width="11.42578125" style="713"/>
    <col min="1739" max="1739" width="17.7109375" style="713" customWidth="1"/>
    <col min="1740" max="1740" width="15.42578125" style="713" customWidth="1"/>
    <col min="1741" max="1899" width="11.42578125" style="713"/>
    <col min="1900" max="1900" width="3.7109375" style="713" customWidth="1"/>
    <col min="1901" max="1901" width="7.28515625" style="713" customWidth="1"/>
    <col min="1902" max="1902" width="38" style="713" customWidth="1"/>
    <col min="1903" max="1945" width="0" style="713" hidden="1" customWidth="1"/>
    <col min="1946" max="1946" width="18.28515625" style="713" customWidth="1"/>
    <col min="1947" max="1947" width="0" style="713" hidden="1" customWidth="1"/>
    <col min="1948" max="1948" width="20" style="713" customWidth="1"/>
    <col min="1949" max="1949" width="19.85546875" style="713" customWidth="1"/>
    <col min="1950" max="1950" width="19.5703125" style="713" customWidth="1"/>
    <col min="1951" max="1951" width="22.140625" style="713" customWidth="1"/>
    <col min="1952" max="1952" width="19.85546875" style="713" customWidth="1"/>
    <col min="1953" max="1953" width="17.7109375" style="713" customWidth="1"/>
    <col min="1954" max="1954" width="21" style="713" customWidth="1"/>
    <col min="1955" max="1955" width="18.28515625" style="713" customWidth="1"/>
    <col min="1956" max="1956" width="19.28515625" style="713" customWidth="1"/>
    <col min="1957" max="1971" width="0" style="713" hidden="1" customWidth="1"/>
    <col min="1972" max="1972" width="18.28515625" style="713" customWidth="1"/>
    <col min="1973" max="1973" width="17.28515625" style="713" customWidth="1"/>
    <col min="1974" max="1974" width="18.7109375" style="713" customWidth="1"/>
    <col min="1975" max="1975" width="18.28515625" style="713" customWidth="1"/>
    <col min="1976" max="1976" width="16.5703125" style="713" customWidth="1"/>
    <col min="1977" max="1977" width="16.42578125" style="713" customWidth="1"/>
    <col min="1978" max="1978" width="17.28515625" style="713" customWidth="1"/>
    <col min="1979" max="1979" width="15.7109375" style="713" customWidth="1"/>
    <col min="1980" max="1980" width="11.42578125" style="713"/>
    <col min="1981" max="1981" width="11.5703125" style="713" customWidth="1"/>
    <col min="1982" max="1982" width="18.7109375" style="713" customWidth="1"/>
    <col min="1983" max="1983" width="17.28515625" style="713" customWidth="1"/>
    <col min="1984" max="1984" width="11.42578125" style="713"/>
    <col min="1985" max="1985" width="15.28515625" style="713" customWidth="1"/>
    <col min="1986" max="1987" width="11.42578125" style="713"/>
    <col min="1988" max="1988" width="14" style="713" bestFit="1" customWidth="1"/>
    <col min="1989" max="1989" width="14.28515625" style="713" customWidth="1"/>
    <col min="1990" max="1991" width="15" style="713" bestFit="1" customWidth="1"/>
    <col min="1992" max="1992" width="14.7109375" style="713" bestFit="1" customWidth="1"/>
    <col min="1993" max="1994" width="11.42578125" style="713"/>
    <col min="1995" max="1995" width="17.7109375" style="713" customWidth="1"/>
    <col min="1996" max="1996" width="15.42578125" style="713" customWidth="1"/>
    <col min="1997" max="2155" width="11.42578125" style="713"/>
    <col min="2156" max="2156" width="3.7109375" style="713" customWidth="1"/>
    <col min="2157" max="2157" width="7.28515625" style="713" customWidth="1"/>
    <col min="2158" max="2158" width="38" style="713" customWidth="1"/>
    <col min="2159" max="2201" width="0" style="713" hidden="1" customWidth="1"/>
    <col min="2202" max="2202" width="18.28515625" style="713" customWidth="1"/>
    <col min="2203" max="2203" width="0" style="713" hidden="1" customWidth="1"/>
    <col min="2204" max="2204" width="20" style="713" customWidth="1"/>
    <col min="2205" max="2205" width="19.85546875" style="713" customWidth="1"/>
    <col min="2206" max="2206" width="19.5703125" style="713" customWidth="1"/>
    <col min="2207" max="2207" width="22.140625" style="713" customWidth="1"/>
    <col min="2208" max="2208" width="19.85546875" style="713" customWidth="1"/>
    <col min="2209" max="2209" width="17.7109375" style="713" customWidth="1"/>
    <col min="2210" max="2210" width="21" style="713" customWidth="1"/>
    <col min="2211" max="2211" width="18.28515625" style="713" customWidth="1"/>
    <col min="2212" max="2212" width="19.28515625" style="713" customWidth="1"/>
    <col min="2213" max="2227" width="0" style="713" hidden="1" customWidth="1"/>
    <col min="2228" max="2228" width="18.28515625" style="713" customWidth="1"/>
    <col min="2229" max="2229" width="17.28515625" style="713" customWidth="1"/>
    <col min="2230" max="2230" width="18.7109375" style="713" customWidth="1"/>
    <col min="2231" max="2231" width="18.28515625" style="713" customWidth="1"/>
    <col min="2232" max="2232" width="16.5703125" style="713" customWidth="1"/>
    <col min="2233" max="2233" width="16.42578125" style="713" customWidth="1"/>
    <col min="2234" max="2234" width="17.28515625" style="713" customWidth="1"/>
    <col min="2235" max="2235" width="15.7109375" style="713" customWidth="1"/>
    <col min="2236" max="2236" width="11.42578125" style="713"/>
    <col min="2237" max="2237" width="11.5703125" style="713" customWidth="1"/>
    <col min="2238" max="2238" width="18.7109375" style="713" customWidth="1"/>
    <col min="2239" max="2239" width="17.28515625" style="713" customWidth="1"/>
    <col min="2240" max="2240" width="11.42578125" style="713"/>
    <col min="2241" max="2241" width="15.28515625" style="713" customWidth="1"/>
    <col min="2242" max="2243" width="11.42578125" style="713"/>
    <col min="2244" max="2244" width="14" style="713" bestFit="1" customWidth="1"/>
    <col min="2245" max="2245" width="14.28515625" style="713" customWidth="1"/>
    <col min="2246" max="2247" width="15" style="713" bestFit="1" customWidth="1"/>
    <col min="2248" max="2248" width="14.7109375" style="713" bestFit="1" customWidth="1"/>
    <col min="2249" max="2250" width="11.42578125" style="713"/>
    <col min="2251" max="2251" width="17.7109375" style="713" customWidth="1"/>
    <col min="2252" max="2252" width="15.42578125" style="713" customWidth="1"/>
    <col min="2253" max="2411" width="11.42578125" style="713"/>
    <col min="2412" max="2412" width="3.7109375" style="713" customWidth="1"/>
    <col min="2413" max="2413" width="7.28515625" style="713" customWidth="1"/>
    <col min="2414" max="2414" width="38" style="713" customWidth="1"/>
    <col min="2415" max="2457" width="0" style="713" hidden="1" customWidth="1"/>
    <col min="2458" max="2458" width="18.28515625" style="713" customWidth="1"/>
    <col min="2459" max="2459" width="0" style="713" hidden="1" customWidth="1"/>
    <col min="2460" max="2460" width="20" style="713" customWidth="1"/>
    <col min="2461" max="2461" width="19.85546875" style="713" customWidth="1"/>
    <col min="2462" max="2462" width="19.5703125" style="713" customWidth="1"/>
    <col min="2463" max="2463" width="22.140625" style="713" customWidth="1"/>
    <col min="2464" max="2464" width="19.85546875" style="713" customWidth="1"/>
    <col min="2465" max="2465" width="17.7109375" style="713" customWidth="1"/>
    <col min="2466" max="2466" width="21" style="713" customWidth="1"/>
    <col min="2467" max="2467" width="18.28515625" style="713" customWidth="1"/>
    <col min="2468" max="2468" width="19.28515625" style="713" customWidth="1"/>
    <col min="2469" max="2483" width="0" style="713" hidden="1" customWidth="1"/>
    <col min="2484" max="2484" width="18.28515625" style="713" customWidth="1"/>
    <col min="2485" max="2485" width="17.28515625" style="713" customWidth="1"/>
    <col min="2486" max="2486" width="18.7109375" style="713" customWidth="1"/>
    <col min="2487" max="2487" width="18.28515625" style="713" customWidth="1"/>
    <col min="2488" max="2488" width="16.5703125" style="713" customWidth="1"/>
    <col min="2489" max="2489" width="16.42578125" style="713" customWidth="1"/>
    <col min="2490" max="2490" width="17.28515625" style="713" customWidth="1"/>
    <col min="2491" max="2491" width="15.7109375" style="713" customWidth="1"/>
    <col min="2492" max="2492" width="11.42578125" style="713"/>
    <col min="2493" max="2493" width="11.5703125" style="713" customWidth="1"/>
    <col min="2494" max="2494" width="18.7109375" style="713" customWidth="1"/>
    <col min="2495" max="2495" width="17.28515625" style="713" customWidth="1"/>
    <col min="2496" max="2496" width="11.42578125" style="713"/>
    <col min="2497" max="2497" width="15.28515625" style="713" customWidth="1"/>
    <col min="2498" max="2499" width="11.42578125" style="713"/>
    <col min="2500" max="2500" width="14" style="713" bestFit="1" customWidth="1"/>
    <col min="2501" max="2501" width="14.28515625" style="713" customWidth="1"/>
    <col min="2502" max="2503" width="15" style="713" bestFit="1" customWidth="1"/>
    <col min="2504" max="2504" width="14.7109375" style="713" bestFit="1" customWidth="1"/>
    <col min="2505" max="2506" width="11.42578125" style="713"/>
    <col min="2507" max="2507" width="17.7109375" style="713" customWidth="1"/>
    <col min="2508" max="2508" width="15.42578125" style="713" customWidth="1"/>
    <col min="2509" max="2667" width="11.42578125" style="713"/>
    <col min="2668" max="2668" width="3.7109375" style="713" customWidth="1"/>
    <col min="2669" max="2669" width="7.28515625" style="713" customWidth="1"/>
    <col min="2670" max="2670" width="38" style="713" customWidth="1"/>
    <col min="2671" max="2713" width="0" style="713" hidden="1" customWidth="1"/>
    <col min="2714" max="2714" width="18.28515625" style="713" customWidth="1"/>
    <col min="2715" max="2715" width="0" style="713" hidden="1" customWidth="1"/>
    <col min="2716" max="2716" width="20" style="713" customWidth="1"/>
    <col min="2717" max="2717" width="19.85546875" style="713" customWidth="1"/>
    <col min="2718" max="2718" width="19.5703125" style="713" customWidth="1"/>
    <col min="2719" max="2719" width="22.140625" style="713" customWidth="1"/>
    <col min="2720" max="2720" width="19.85546875" style="713" customWidth="1"/>
    <col min="2721" max="2721" width="17.7109375" style="713" customWidth="1"/>
    <col min="2722" max="2722" width="21" style="713" customWidth="1"/>
    <col min="2723" max="2723" width="18.28515625" style="713" customWidth="1"/>
    <col min="2724" max="2724" width="19.28515625" style="713" customWidth="1"/>
    <col min="2725" max="2739" width="0" style="713" hidden="1" customWidth="1"/>
    <col min="2740" max="2740" width="18.28515625" style="713" customWidth="1"/>
    <col min="2741" max="2741" width="17.28515625" style="713" customWidth="1"/>
    <col min="2742" max="2742" width="18.7109375" style="713" customWidth="1"/>
    <col min="2743" max="2743" width="18.28515625" style="713" customWidth="1"/>
    <col min="2744" max="2744" width="16.5703125" style="713" customWidth="1"/>
    <col min="2745" max="2745" width="16.42578125" style="713" customWidth="1"/>
    <col min="2746" max="2746" width="17.28515625" style="713" customWidth="1"/>
    <col min="2747" max="2747" width="15.7109375" style="713" customWidth="1"/>
    <col min="2748" max="2748" width="11.42578125" style="713"/>
    <col min="2749" max="2749" width="11.5703125" style="713" customWidth="1"/>
    <col min="2750" max="2750" width="18.7109375" style="713" customWidth="1"/>
    <col min="2751" max="2751" width="17.28515625" style="713" customWidth="1"/>
    <col min="2752" max="2752" width="11.42578125" style="713"/>
    <col min="2753" max="2753" width="15.28515625" style="713" customWidth="1"/>
    <col min="2754" max="2755" width="11.42578125" style="713"/>
    <col min="2756" max="2756" width="14" style="713" bestFit="1" customWidth="1"/>
    <col min="2757" max="2757" width="14.28515625" style="713" customWidth="1"/>
    <col min="2758" max="2759" width="15" style="713" bestFit="1" customWidth="1"/>
    <col min="2760" max="2760" width="14.7109375" style="713" bestFit="1" customWidth="1"/>
    <col min="2761" max="2762" width="11.42578125" style="713"/>
    <col min="2763" max="2763" width="17.7109375" style="713" customWidth="1"/>
    <col min="2764" max="2764" width="15.42578125" style="713" customWidth="1"/>
    <col min="2765" max="2923" width="11.42578125" style="713"/>
    <col min="2924" max="2924" width="3.7109375" style="713" customWidth="1"/>
    <col min="2925" max="2925" width="7.28515625" style="713" customWidth="1"/>
    <col min="2926" max="2926" width="38" style="713" customWidth="1"/>
    <col min="2927" max="2969" width="0" style="713" hidden="1" customWidth="1"/>
    <col min="2970" max="2970" width="18.28515625" style="713" customWidth="1"/>
    <col min="2971" max="2971" width="0" style="713" hidden="1" customWidth="1"/>
    <col min="2972" max="2972" width="20" style="713" customWidth="1"/>
    <col min="2973" max="2973" width="19.85546875" style="713" customWidth="1"/>
    <col min="2974" max="2974" width="19.5703125" style="713" customWidth="1"/>
    <col min="2975" max="2975" width="22.140625" style="713" customWidth="1"/>
    <col min="2976" max="2976" width="19.85546875" style="713" customWidth="1"/>
    <col min="2977" max="2977" width="17.7109375" style="713" customWidth="1"/>
    <col min="2978" max="2978" width="21" style="713" customWidth="1"/>
    <col min="2979" max="2979" width="18.28515625" style="713" customWidth="1"/>
    <col min="2980" max="2980" width="19.28515625" style="713" customWidth="1"/>
    <col min="2981" max="2995" width="0" style="713" hidden="1" customWidth="1"/>
    <col min="2996" max="2996" width="18.28515625" style="713" customWidth="1"/>
    <col min="2997" max="2997" width="17.28515625" style="713" customWidth="1"/>
    <col min="2998" max="2998" width="18.7109375" style="713" customWidth="1"/>
    <col min="2999" max="2999" width="18.28515625" style="713" customWidth="1"/>
    <col min="3000" max="3000" width="16.5703125" style="713" customWidth="1"/>
    <col min="3001" max="3001" width="16.42578125" style="713" customWidth="1"/>
    <col min="3002" max="3002" width="17.28515625" style="713" customWidth="1"/>
    <col min="3003" max="3003" width="15.7109375" style="713" customWidth="1"/>
    <col min="3004" max="3004" width="11.42578125" style="713"/>
    <col min="3005" max="3005" width="11.5703125" style="713" customWidth="1"/>
    <col min="3006" max="3006" width="18.7109375" style="713" customWidth="1"/>
    <col min="3007" max="3007" width="17.28515625" style="713" customWidth="1"/>
    <col min="3008" max="3008" width="11.42578125" style="713"/>
    <col min="3009" max="3009" width="15.28515625" style="713" customWidth="1"/>
    <col min="3010" max="3011" width="11.42578125" style="713"/>
    <col min="3012" max="3012" width="14" style="713" bestFit="1" customWidth="1"/>
    <col min="3013" max="3013" width="14.28515625" style="713" customWidth="1"/>
    <col min="3014" max="3015" width="15" style="713" bestFit="1" customWidth="1"/>
    <col min="3016" max="3016" width="14.7109375" style="713" bestFit="1" customWidth="1"/>
    <col min="3017" max="3018" width="11.42578125" style="713"/>
    <col min="3019" max="3019" width="17.7109375" style="713" customWidth="1"/>
    <col min="3020" max="3020" width="15.42578125" style="713" customWidth="1"/>
    <col min="3021" max="3179" width="11.42578125" style="713"/>
    <col min="3180" max="3180" width="3.7109375" style="713" customWidth="1"/>
    <col min="3181" max="3181" width="7.28515625" style="713" customWidth="1"/>
    <col min="3182" max="3182" width="38" style="713" customWidth="1"/>
    <col min="3183" max="3225" width="0" style="713" hidden="1" customWidth="1"/>
    <col min="3226" max="3226" width="18.28515625" style="713" customWidth="1"/>
    <col min="3227" max="3227" width="0" style="713" hidden="1" customWidth="1"/>
    <col min="3228" max="3228" width="20" style="713" customWidth="1"/>
    <col min="3229" max="3229" width="19.85546875" style="713" customWidth="1"/>
    <col min="3230" max="3230" width="19.5703125" style="713" customWidth="1"/>
    <col min="3231" max="3231" width="22.140625" style="713" customWidth="1"/>
    <col min="3232" max="3232" width="19.85546875" style="713" customWidth="1"/>
    <col min="3233" max="3233" width="17.7109375" style="713" customWidth="1"/>
    <col min="3234" max="3234" width="21" style="713" customWidth="1"/>
    <col min="3235" max="3235" width="18.28515625" style="713" customWidth="1"/>
    <col min="3236" max="3236" width="19.28515625" style="713" customWidth="1"/>
    <col min="3237" max="3251" width="0" style="713" hidden="1" customWidth="1"/>
    <col min="3252" max="3252" width="18.28515625" style="713" customWidth="1"/>
    <col min="3253" max="3253" width="17.28515625" style="713" customWidth="1"/>
    <col min="3254" max="3254" width="18.7109375" style="713" customWidth="1"/>
    <col min="3255" max="3255" width="18.28515625" style="713" customWidth="1"/>
    <col min="3256" max="3256" width="16.5703125" style="713" customWidth="1"/>
    <col min="3257" max="3257" width="16.42578125" style="713" customWidth="1"/>
    <col min="3258" max="3258" width="17.28515625" style="713" customWidth="1"/>
    <col min="3259" max="3259" width="15.7109375" style="713" customWidth="1"/>
    <col min="3260" max="3260" width="11.42578125" style="713"/>
    <col min="3261" max="3261" width="11.5703125" style="713" customWidth="1"/>
    <col min="3262" max="3262" width="18.7109375" style="713" customWidth="1"/>
    <col min="3263" max="3263" width="17.28515625" style="713" customWidth="1"/>
    <col min="3264" max="3264" width="11.42578125" style="713"/>
    <col min="3265" max="3265" width="15.28515625" style="713" customWidth="1"/>
    <col min="3266" max="3267" width="11.42578125" style="713"/>
    <col min="3268" max="3268" width="14" style="713" bestFit="1" customWidth="1"/>
    <col min="3269" max="3269" width="14.28515625" style="713" customWidth="1"/>
    <col min="3270" max="3271" width="15" style="713" bestFit="1" customWidth="1"/>
    <col min="3272" max="3272" width="14.7109375" style="713" bestFit="1" customWidth="1"/>
    <col min="3273" max="3274" width="11.42578125" style="713"/>
    <col min="3275" max="3275" width="17.7109375" style="713" customWidth="1"/>
    <col min="3276" max="3276" width="15.42578125" style="713" customWidth="1"/>
    <col min="3277" max="3435" width="11.42578125" style="713"/>
    <col min="3436" max="3436" width="3.7109375" style="713" customWidth="1"/>
    <col min="3437" max="3437" width="7.28515625" style="713" customWidth="1"/>
    <col min="3438" max="3438" width="38" style="713" customWidth="1"/>
    <col min="3439" max="3481" width="0" style="713" hidden="1" customWidth="1"/>
    <col min="3482" max="3482" width="18.28515625" style="713" customWidth="1"/>
    <col min="3483" max="3483" width="0" style="713" hidden="1" customWidth="1"/>
    <col min="3484" max="3484" width="20" style="713" customWidth="1"/>
    <col min="3485" max="3485" width="19.85546875" style="713" customWidth="1"/>
    <col min="3486" max="3486" width="19.5703125" style="713" customWidth="1"/>
    <col min="3487" max="3487" width="22.140625" style="713" customWidth="1"/>
    <col min="3488" max="3488" width="19.85546875" style="713" customWidth="1"/>
    <col min="3489" max="3489" width="17.7109375" style="713" customWidth="1"/>
    <col min="3490" max="3490" width="21" style="713" customWidth="1"/>
    <col min="3491" max="3491" width="18.28515625" style="713" customWidth="1"/>
    <col min="3492" max="3492" width="19.28515625" style="713" customWidth="1"/>
    <col min="3493" max="3507" width="0" style="713" hidden="1" customWidth="1"/>
    <col min="3508" max="3508" width="18.28515625" style="713" customWidth="1"/>
    <col min="3509" max="3509" width="17.28515625" style="713" customWidth="1"/>
    <col min="3510" max="3510" width="18.7109375" style="713" customWidth="1"/>
    <col min="3511" max="3511" width="18.28515625" style="713" customWidth="1"/>
    <col min="3512" max="3512" width="16.5703125" style="713" customWidth="1"/>
    <col min="3513" max="3513" width="16.42578125" style="713" customWidth="1"/>
    <col min="3514" max="3514" width="17.28515625" style="713" customWidth="1"/>
    <col min="3515" max="3515" width="15.7109375" style="713" customWidth="1"/>
    <col min="3516" max="3516" width="11.42578125" style="713"/>
    <col min="3517" max="3517" width="11.5703125" style="713" customWidth="1"/>
    <col min="3518" max="3518" width="18.7109375" style="713" customWidth="1"/>
    <col min="3519" max="3519" width="17.28515625" style="713" customWidth="1"/>
    <col min="3520" max="3520" width="11.42578125" style="713"/>
    <col min="3521" max="3521" width="15.28515625" style="713" customWidth="1"/>
    <col min="3522" max="3523" width="11.42578125" style="713"/>
    <col min="3524" max="3524" width="14" style="713" bestFit="1" customWidth="1"/>
    <col min="3525" max="3525" width="14.28515625" style="713" customWidth="1"/>
    <col min="3526" max="3527" width="15" style="713" bestFit="1" customWidth="1"/>
    <col min="3528" max="3528" width="14.7109375" style="713" bestFit="1" customWidth="1"/>
    <col min="3529" max="3530" width="11.42578125" style="713"/>
    <col min="3531" max="3531" width="17.7109375" style="713" customWidth="1"/>
    <col min="3532" max="3532" width="15.42578125" style="713" customWidth="1"/>
    <col min="3533" max="3691" width="11.42578125" style="713"/>
    <col min="3692" max="3692" width="3.7109375" style="713" customWidth="1"/>
    <col min="3693" max="3693" width="7.28515625" style="713" customWidth="1"/>
    <col min="3694" max="3694" width="38" style="713" customWidth="1"/>
    <col min="3695" max="3737" width="0" style="713" hidden="1" customWidth="1"/>
    <col min="3738" max="3738" width="18.28515625" style="713" customWidth="1"/>
    <col min="3739" max="3739" width="0" style="713" hidden="1" customWidth="1"/>
    <col min="3740" max="3740" width="20" style="713" customWidth="1"/>
    <col min="3741" max="3741" width="19.85546875" style="713" customWidth="1"/>
    <col min="3742" max="3742" width="19.5703125" style="713" customWidth="1"/>
    <col min="3743" max="3743" width="22.140625" style="713" customWidth="1"/>
    <col min="3744" max="3744" width="19.85546875" style="713" customWidth="1"/>
    <col min="3745" max="3745" width="17.7109375" style="713" customWidth="1"/>
    <col min="3746" max="3746" width="21" style="713" customWidth="1"/>
    <col min="3747" max="3747" width="18.28515625" style="713" customWidth="1"/>
    <col min="3748" max="3748" width="19.28515625" style="713" customWidth="1"/>
    <col min="3749" max="3763" width="0" style="713" hidden="1" customWidth="1"/>
    <col min="3764" max="3764" width="18.28515625" style="713" customWidth="1"/>
    <col min="3765" max="3765" width="17.28515625" style="713" customWidth="1"/>
    <col min="3766" max="3766" width="18.7109375" style="713" customWidth="1"/>
    <col min="3767" max="3767" width="18.28515625" style="713" customWidth="1"/>
    <col min="3768" max="3768" width="16.5703125" style="713" customWidth="1"/>
    <col min="3769" max="3769" width="16.42578125" style="713" customWidth="1"/>
    <col min="3770" max="3770" width="17.28515625" style="713" customWidth="1"/>
    <col min="3771" max="3771" width="15.7109375" style="713" customWidth="1"/>
    <col min="3772" max="3772" width="11.42578125" style="713"/>
    <col min="3773" max="3773" width="11.5703125" style="713" customWidth="1"/>
    <col min="3774" max="3774" width="18.7109375" style="713" customWidth="1"/>
    <col min="3775" max="3775" width="17.28515625" style="713" customWidth="1"/>
    <col min="3776" max="3776" width="11.42578125" style="713"/>
    <col min="3777" max="3777" width="15.28515625" style="713" customWidth="1"/>
    <col min="3778" max="3779" width="11.42578125" style="713"/>
    <col min="3780" max="3780" width="14" style="713" bestFit="1" customWidth="1"/>
    <col min="3781" max="3781" width="14.28515625" style="713" customWidth="1"/>
    <col min="3782" max="3783" width="15" style="713" bestFit="1" customWidth="1"/>
    <col min="3784" max="3784" width="14.7109375" style="713" bestFit="1" customWidth="1"/>
    <col min="3785" max="3786" width="11.42578125" style="713"/>
    <col min="3787" max="3787" width="17.7109375" style="713" customWidth="1"/>
    <col min="3788" max="3788" width="15.42578125" style="713" customWidth="1"/>
    <col min="3789" max="3947" width="11.42578125" style="713"/>
    <col min="3948" max="3948" width="3.7109375" style="713" customWidth="1"/>
    <col min="3949" max="3949" width="7.28515625" style="713" customWidth="1"/>
    <col min="3950" max="3950" width="38" style="713" customWidth="1"/>
    <col min="3951" max="3993" width="0" style="713" hidden="1" customWidth="1"/>
    <col min="3994" max="3994" width="18.28515625" style="713" customWidth="1"/>
    <col min="3995" max="3995" width="0" style="713" hidden="1" customWidth="1"/>
    <col min="3996" max="3996" width="20" style="713" customWidth="1"/>
    <col min="3997" max="3997" width="19.85546875" style="713" customWidth="1"/>
    <col min="3998" max="3998" width="19.5703125" style="713" customWidth="1"/>
    <col min="3999" max="3999" width="22.140625" style="713" customWidth="1"/>
    <col min="4000" max="4000" width="19.85546875" style="713" customWidth="1"/>
    <col min="4001" max="4001" width="17.7109375" style="713" customWidth="1"/>
    <col min="4002" max="4002" width="21" style="713" customWidth="1"/>
    <col min="4003" max="4003" width="18.28515625" style="713" customWidth="1"/>
    <col min="4004" max="4004" width="19.28515625" style="713" customWidth="1"/>
    <col min="4005" max="4019" width="0" style="713" hidden="1" customWidth="1"/>
    <col min="4020" max="4020" width="18.28515625" style="713" customWidth="1"/>
    <col min="4021" max="4021" width="17.28515625" style="713" customWidth="1"/>
    <col min="4022" max="4022" width="18.7109375" style="713" customWidth="1"/>
    <col min="4023" max="4023" width="18.28515625" style="713" customWidth="1"/>
    <col min="4024" max="4024" width="16.5703125" style="713" customWidth="1"/>
    <col min="4025" max="4025" width="16.42578125" style="713" customWidth="1"/>
    <col min="4026" max="4026" width="17.28515625" style="713" customWidth="1"/>
    <col min="4027" max="4027" width="15.7109375" style="713" customWidth="1"/>
    <col min="4028" max="4028" width="11.42578125" style="713"/>
    <col min="4029" max="4029" width="11.5703125" style="713" customWidth="1"/>
    <col min="4030" max="4030" width="18.7109375" style="713" customWidth="1"/>
    <col min="4031" max="4031" width="17.28515625" style="713" customWidth="1"/>
    <col min="4032" max="4032" width="11.42578125" style="713"/>
    <col min="4033" max="4033" width="15.28515625" style="713" customWidth="1"/>
    <col min="4034" max="4035" width="11.42578125" style="713"/>
    <col min="4036" max="4036" width="14" style="713" bestFit="1" customWidth="1"/>
    <col min="4037" max="4037" width="14.28515625" style="713" customWidth="1"/>
    <col min="4038" max="4039" width="15" style="713" bestFit="1" customWidth="1"/>
    <col min="4040" max="4040" width="14.7109375" style="713" bestFit="1" customWidth="1"/>
    <col min="4041" max="4042" width="11.42578125" style="713"/>
    <col min="4043" max="4043" width="17.7109375" style="713" customWidth="1"/>
    <col min="4044" max="4044" width="15.42578125" style="713" customWidth="1"/>
    <col min="4045" max="4203" width="11.42578125" style="713"/>
    <col min="4204" max="4204" width="3.7109375" style="713" customWidth="1"/>
    <col min="4205" max="4205" width="7.28515625" style="713" customWidth="1"/>
    <col min="4206" max="4206" width="38" style="713" customWidth="1"/>
    <col min="4207" max="4249" width="0" style="713" hidden="1" customWidth="1"/>
    <col min="4250" max="4250" width="18.28515625" style="713" customWidth="1"/>
    <col min="4251" max="4251" width="0" style="713" hidden="1" customWidth="1"/>
    <col min="4252" max="4252" width="20" style="713" customWidth="1"/>
    <col min="4253" max="4253" width="19.85546875" style="713" customWidth="1"/>
    <col min="4254" max="4254" width="19.5703125" style="713" customWidth="1"/>
    <col min="4255" max="4255" width="22.140625" style="713" customWidth="1"/>
    <col min="4256" max="4256" width="19.85546875" style="713" customWidth="1"/>
    <col min="4257" max="4257" width="17.7109375" style="713" customWidth="1"/>
    <col min="4258" max="4258" width="21" style="713" customWidth="1"/>
    <col min="4259" max="4259" width="18.28515625" style="713" customWidth="1"/>
    <col min="4260" max="4260" width="19.28515625" style="713" customWidth="1"/>
    <col min="4261" max="4275" width="0" style="713" hidden="1" customWidth="1"/>
    <col min="4276" max="4276" width="18.28515625" style="713" customWidth="1"/>
    <col min="4277" max="4277" width="17.28515625" style="713" customWidth="1"/>
    <col min="4278" max="4278" width="18.7109375" style="713" customWidth="1"/>
    <col min="4279" max="4279" width="18.28515625" style="713" customWidth="1"/>
    <col min="4280" max="4280" width="16.5703125" style="713" customWidth="1"/>
    <col min="4281" max="4281" width="16.42578125" style="713" customWidth="1"/>
    <col min="4282" max="4282" width="17.28515625" style="713" customWidth="1"/>
    <col min="4283" max="4283" width="15.7109375" style="713" customWidth="1"/>
    <col min="4284" max="4284" width="11.42578125" style="713"/>
    <col min="4285" max="4285" width="11.5703125" style="713" customWidth="1"/>
    <col min="4286" max="4286" width="18.7109375" style="713" customWidth="1"/>
    <col min="4287" max="4287" width="17.28515625" style="713" customWidth="1"/>
    <col min="4288" max="4288" width="11.42578125" style="713"/>
    <col min="4289" max="4289" width="15.28515625" style="713" customWidth="1"/>
    <col min="4290" max="4291" width="11.42578125" style="713"/>
    <col min="4292" max="4292" width="14" style="713" bestFit="1" customWidth="1"/>
    <col min="4293" max="4293" width="14.28515625" style="713" customWidth="1"/>
    <col min="4294" max="4295" width="15" style="713" bestFit="1" customWidth="1"/>
    <col min="4296" max="4296" width="14.7109375" style="713" bestFit="1" customWidth="1"/>
    <col min="4297" max="4298" width="11.42578125" style="713"/>
    <col min="4299" max="4299" width="17.7109375" style="713" customWidth="1"/>
    <col min="4300" max="4300" width="15.42578125" style="713" customWidth="1"/>
    <col min="4301" max="4459" width="11.42578125" style="713"/>
    <col min="4460" max="4460" width="3.7109375" style="713" customWidth="1"/>
    <col min="4461" max="4461" width="7.28515625" style="713" customWidth="1"/>
    <col min="4462" max="4462" width="38" style="713" customWidth="1"/>
    <col min="4463" max="4505" width="0" style="713" hidden="1" customWidth="1"/>
    <col min="4506" max="4506" width="18.28515625" style="713" customWidth="1"/>
    <col min="4507" max="4507" width="0" style="713" hidden="1" customWidth="1"/>
    <col min="4508" max="4508" width="20" style="713" customWidth="1"/>
    <col min="4509" max="4509" width="19.85546875" style="713" customWidth="1"/>
    <col min="4510" max="4510" width="19.5703125" style="713" customWidth="1"/>
    <col min="4511" max="4511" width="22.140625" style="713" customWidth="1"/>
    <col min="4512" max="4512" width="19.85546875" style="713" customWidth="1"/>
    <col min="4513" max="4513" width="17.7109375" style="713" customWidth="1"/>
    <col min="4514" max="4514" width="21" style="713" customWidth="1"/>
    <col min="4515" max="4515" width="18.28515625" style="713" customWidth="1"/>
    <col min="4516" max="4516" width="19.28515625" style="713" customWidth="1"/>
    <col min="4517" max="4531" width="0" style="713" hidden="1" customWidth="1"/>
    <col min="4532" max="4532" width="18.28515625" style="713" customWidth="1"/>
    <col min="4533" max="4533" width="17.28515625" style="713" customWidth="1"/>
    <col min="4534" max="4534" width="18.7109375" style="713" customWidth="1"/>
    <col min="4535" max="4535" width="18.28515625" style="713" customWidth="1"/>
    <col min="4536" max="4536" width="16.5703125" style="713" customWidth="1"/>
    <col min="4537" max="4537" width="16.42578125" style="713" customWidth="1"/>
    <col min="4538" max="4538" width="17.28515625" style="713" customWidth="1"/>
    <col min="4539" max="4539" width="15.7109375" style="713" customWidth="1"/>
    <col min="4540" max="4540" width="11.42578125" style="713"/>
    <col min="4541" max="4541" width="11.5703125" style="713" customWidth="1"/>
    <col min="4542" max="4542" width="18.7109375" style="713" customWidth="1"/>
    <col min="4543" max="4543" width="17.28515625" style="713" customWidth="1"/>
    <col min="4544" max="4544" width="11.42578125" style="713"/>
    <col min="4545" max="4545" width="15.28515625" style="713" customWidth="1"/>
    <col min="4546" max="4547" width="11.42578125" style="713"/>
    <col min="4548" max="4548" width="14" style="713" bestFit="1" customWidth="1"/>
    <col min="4549" max="4549" width="14.28515625" style="713" customWidth="1"/>
    <col min="4550" max="4551" width="15" style="713" bestFit="1" customWidth="1"/>
    <col min="4552" max="4552" width="14.7109375" style="713" bestFit="1" customWidth="1"/>
    <col min="4553" max="4554" width="11.42578125" style="713"/>
    <col min="4555" max="4555" width="17.7109375" style="713" customWidth="1"/>
    <col min="4556" max="4556" width="15.42578125" style="713" customWidth="1"/>
    <col min="4557" max="4715" width="11.42578125" style="713"/>
    <col min="4716" max="4716" width="3.7109375" style="713" customWidth="1"/>
    <col min="4717" max="4717" width="7.28515625" style="713" customWidth="1"/>
    <col min="4718" max="4718" width="38" style="713" customWidth="1"/>
    <col min="4719" max="4761" width="0" style="713" hidden="1" customWidth="1"/>
    <col min="4762" max="4762" width="18.28515625" style="713" customWidth="1"/>
    <col min="4763" max="4763" width="0" style="713" hidden="1" customWidth="1"/>
    <col min="4764" max="4764" width="20" style="713" customWidth="1"/>
    <col min="4765" max="4765" width="19.85546875" style="713" customWidth="1"/>
    <col min="4766" max="4766" width="19.5703125" style="713" customWidth="1"/>
    <col min="4767" max="4767" width="22.140625" style="713" customWidth="1"/>
    <col min="4768" max="4768" width="19.85546875" style="713" customWidth="1"/>
    <col min="4769" max="4769" width="17.7109375" style="713" customWidth="1"/>
    <col min="4770" max="4770" width="21" style="713" customWidth="1"/>
    <col min="4771" max="4771" width="18.28515625" style="713" customWidth="1"/>
    <col min="4772" max="4772" width="19.28515625" style="713" customWidth="1"/>
    <col min="4773" max="4787" width="0" style="713" hidden="1" customWidth="1"/>
    <col min="4788" max="4788" width="18.28515625" style="713" customWidth="1"/>
    <col min="4789" max="4789" width="17.28515625" style="713" customWidth="1"/>
    <col min="4790" max="4790" width="18.7109375" style="713" customWidth="1"/>
    <col min="4791" max="4791" width="18.28515625" style="713" customWidth="1"/>
    <col min="4792" max="4792" width="16.5703125" style="713" customWidth="1"/>
    <col min="4793" max="4793" width="16.42578125" style="713" customWidth="1"/>
    <col min="4794" max="4794" width="17.28515625" style="713" customWidth="1"/>
    <col min="4795" max="4795" width="15.7109375" style="713" customWidth="1"/>
    <col min="4796" max="4796" width="11.42578125" style="713"/>
    <col min="4797" max="4797" width="11.5703125" style="713" customWidth="1"/>
    <col min="4798" max="4798" width="18.7109375" style="713" customWidth="1"/>
    <col min="4799" max="4799" width="17.28515625" style="713" customWidth="1"/>
    <col min="4800" max="4800" width="11.42578125" style="713"/>
    <col min="4801" max="4801" width="15.28515625" style="713" customWidth="1"/>
    <col min="4802" max="4803" width="11.42578125" style="713"/>
    <col min="4804" max="4804" width="14" style="713" bestFit="1" customWidth="1"/>
    <col min="4805" max="4805" width="14.28515625" style="713" customWidth="1"/>
    <col min="4806" max="4807" width="15" style="713" bestFit="1" customWidth="1"/>
    <col min="4808" max="4808" width="14.7109375" style="713" bestFit="1" customWidth="1"/>
    <col min="4809" max="4810" width="11.42578125" style="713"/>
    <col min="4811" max="4811" width="17.7109375" style="713" customWidth="1"/>
    <col min="4812" max="4812" width="15.42578125" style="713" customWidth="1"/>
    <col min="4813" max="4971" width="11.42578125" style="713"/>
    <col min="4972" max="4972" width="3.7109375" style="713" customWidth="1"/>
    <col min="4973" max="4973" width="7.28515625" style="713" customWidth="1"/>
    <col min="4974" max="4974" width="38" style="713" customWidth="1"/>
    <col min="4975" max="5017" width="0" style="713" hidden="1" customWidth="1"/>
    <col min="5018" max="5018" width="18.28515625" style="713" customWidth="1"/>
    <col min="5019" max="5019" width="0" style="713" hidden="1" customWidth="1"/>
    <col min="5020" max="5020" width="20" style="713" customWidth="1"/>
    <col min="5021" max="5021" width="19.85546875" style="713" customWidth="1"/>
    <col min="5022" max="5022" width="19.5703125" style="713" customWidth="1"/>
    <col min="5023" max="5023" width="22.140625" style="713" customWidth="1"/>
    <col min="5024" max="5024" width="19.85546875" style="713" customWidth="1"/>
    <col min="5025" max="5025" width="17.7109375" style="713" customWidth="1"/>
    <col min="5026" max="5026" width="21" style="713" customWidth="1"/>
    <col min="5027" max="5027" width="18.28515625" style="713" customWidth="1"/>
    <col min="5028" max="5028" width="19.28515625" style="713" customWidth="1"/>
    <col min="5029" max="5043" width="0" style="713" hidden="1" customWidth="1"/>
    <col min="5044" max="5044" width="18.28515625" style="713" customWidth="1"/>
    <col min="5045" max="5045" width="17.28515625" style="713" customWidth="1"/>
    <col min="5046" max="5046" width="18.7109375" style="713" customWidth="1"/>
    <col min="5047" max="5047" width="18.28515625" style="713" customWidth="1"/>
    <col min="5048" max="5048" width="16.5703125" style="713" customWidth="1"/>
    <col min="5049" max="5049" width="16.42578125" style="713" customWidth="1"/>
    <col min="5050" max="5050" width="17.28515625" style="713" customWidth="1"/>
    <col min="5051" max="5051" width="15.7109375" style="713" customWidth="1"/>
    <col min="5052" max="5052" width="11.42578125" style="713"/>
    <col min="5053" max="5053" width="11.5703125" style="713" customWidth="1"/>
    <col min="5054" max="5054" width="18.7109375" style="713" customWidth="1"/>
    <col min="5055" max="5055" width="17.28515625" style="713" customWidth="1"/>
    <col min="5056" max="5056" width="11.42578125" style="713"/>
    <col min="5057" max="5057" width="15.28515625" style="713" customWidth="1"/>
    <col min="5058" max="5059" width="11.42578125" style="713"/>
    <col min="5060" max="5060" width="14" style="713" bestFit="1" customWidth="1"/>
    <col min="5061" max="5061" width="14.28515625" style="713" customWidth="1"/>
    <col min="5062" max="5063" width="15" style="713" bestFit="1" customWidth="1"/>
    <col min="5064" max="5064" width="14.7109375" style="713" bestFit="1" customWidth="1"/>
    <col min="5065" max="5066" width="11.42578125" style="713"/>
    <col min="5067" max="5067" width="17.7109375" style="713" customWidth="1"/>
    <col min="5068" max="5068" width="15.42578125" style="713" customWidth="1"/>
    <col min="5069" max="5227" width="11.42578125" style="713"/>
    <col min="5228" max="5228" width="3.7109375" style="713" customWidth="1"/>
    <col min="5229" max="5229" width="7.28515625" style="713" customWidth="1"/>
    <col min="5230" max="5230" width="38" style="713" customWidth="1"/>
    <col min="5231" max="5273" width="0" style="713" hidden="1" customWidth="1"/>
    <col min="5274" max="5274" width="18.28515625" style="713" customWidth="1"/>
    <col min="5275" max="5275" width="0" style="713" hidden="1" customWidth="1"/>
    <col min="5276" max="5276" width="20" style="713" customWidth="1"/>
    <col min="5277" max="5277" width="19.85546875" style="713" customWidth="1"/>
    <col min="5278" max="5278" width="19.5703125" style="713" customWidth="1"/>
    <col min="5279" max="5279" width="22.140625" style="713" customWidth="1"/>
    <col min="5280" max="5280" width="19.85546875" style="713" customWidth="1"/>
    <col min="5281" max="5281" width="17.7109375" style="713" customWidth="1"/>
    <col min="5282" max="5282" width="21" style="713" customWidth="1"/>
    <col min="5283" max="5283" width="18.28515625" style="713" customWidth="1"/>
    <col min="5284" max="5284" width="19.28515625" style="713" customWidth="1"/>
    <col min="5285" max="5299" width="0" style="713" hidden="1" customWidth="1"/>
    <col min="5300" max="5300" width="18.28515625" style="713" customWidth="1"/>
    <col min="5301" max="5301" width="17.28515625" style="713" customWidth="1"/>
    <col min="5302" max="5302" width="18.7109375" style="713" customWidth="1"/>
    <col min="5303" max="5303" width="18.28515625" style="713" customWidth="1"/>
    <col min="5304" max="5304" width="16.5703125" style="713" customWidth="1"/>
    <col min="5305" max="5305" width="16.42578125" style="713" customWidth="1"/>
    <col min="5306" max="5306" width="17.28515625" style="713" customWidth="1"/>
    <col min="5307" max="5307" width="15.7109375" style="713" customWidth="1"/>
    <col min="5308" max="5308" width="11.42578125" style="713"/>
    <col min="5309" max="5309" width="11.5703125" style="713" customWidth="1"/>
    <col min="5310" max="5310" width="18.7109375" style="713" customWidth="1"/>
    <col min="5311" max="5311" width="17.28515625" style="713" customWidth="1"/>
    <col min="5312" max="5312" width="11.42578125" style="713"/>
    <col min="5313" max="5313" width="15.28515625" style="713" customWidth="1"/>
    <col min="5314" max="5315" width="11.42578125" style="713"/>
    <col min="5316" max="5316" width="14" style="713" bestFit="1" customWidth="1"/>
    <col min="5317" max="5317" width="14.28515625" style="713" customWidth="1"/>
    <col min="5318" max="5319" width="15" style="713" bestFit="1" customWidth="1"/>
    <col min="5320" max="5320" width="14.7109375" style="713" bestFit="1" customWidth="1"/>
    <col min="5321" max="5322" width="11.42578125" style="713"/>
    <col min="5323" max="5323" width="17.7109375" style="713" customWidth="1"/>
    <col min="5324" max="5324" width="15.42578125" style="713" customWidth="1"/>
    <col min="5325" max="5483" width="11.42578125" style="713"/>
    <col min="5484" max="5484" width="3.7109375" style="713" customWidth="1"/>
    <col min="5485" max="5485" width="7.28515625" style="713" customWidth="1"/>
    <col min="5486" max="5486" width="38" style="713" customWidth="1"/>
    <col min="5487" max="5529" width="0" style="713" hidden="1" customWidth="1"/>
    <col min="5530" max="5530" width="18.28515625" style="713" customWidth="1"/>
    <col min="5531" max="5531" width="0" style="713" hidden="1" customWidth="1"/>
    <col min="5532" max="5532" width="20" style="713" customWidth="1"/>
    <col min="5533" max="5533" width="19.85546875" style="713" customWidth="1"/>
    <col min="5534" max="5534" width="19.5703125" style="713" customWidth="1"/>
    <col min="5535" max="5535" width="22.140625" style="713" customWidth="1"/>
    <col min="5536" max="5536" width="19.85546875" style="713" customWidth="1"/>
    <col min="5537" max="5537" width="17.7109375" style="713" customWidth="1"/>
    <col min="5538" max="5538" width="21" style="713" customWidth="1"/>
    <col min="5539" max="5539" width="18.28515625" style="713" customWidth="1"/>
    <col min="5540" max="5540" width="19.28515625" style="713" customWidth="1"/>
    <col min="5541" max="5555" width="0" style="713" hidden="1" customWidth="1"/>
    <col min="5556" max="5556" width="18.28515625" style="713" customWidth="1"/>
    <col min="5557" max="5557" width="17.28515625" style="713" customWidth="1"/>
    <col min="5558" max="5558" width="18.7109375" style="713" customWidth="1"/>
    <col min="5559" max="5559" width="18.28515625" style="713" customWidth="1"/>
    <col min="5560" max="5560" width="16.5703125" style="713" customWidth="1"/>
    <col min="5561" max="5561" width="16.42578125" style="713" customWidth="1"/>
    <col min="5562" max="5562" width="17.28515625" style="713" customWidth="1"/>
    <col min="5563" max="5563" width="15.7109375" style="713" customWidth="1"/>
    <col min="5564" max="5564" width="11.42578125" style="713"/>
    <col min="5565" max="5565" width="11.5703125" style="713" customWidth="1"/>
    <col min="5566" max="5566" width="18.7109375" style="713" customWidth="1"/>
    <col min="5567" max="5567" width="17.28515625" style="713" customWidth="1"/>
    <col min="5568" max="5568" width="11.42578125" style="713"/>
    <col min="5569" max="5569" width="15.28515625" style="713" customWidth="1"/>
    <col min="5570" max="5571" width="11.42578125" style="713"/>
    <col min="5572" max="5572" width="14" style="713" bestFit="1" customWidth="1"/>
    <col min="5573" max="5573" width="14.28515625" style="713" customWidth="1"/>
    <col min="5574" max="5575" width="15" style="713" bestFit="1" customWidth="1"/>
    <col min="5576" max="5576" width="14.7109375" style="713" bestFit="1" customWidth="1"/>
    <col min="5577" max="5578" width="11.42578125" style="713"/>
    <col min="5579" max="5579" width="17.7109375" style="713" customWidth="1"/>
    <col min="5580" max="5580" width="15.42578125" style="713" customWidth="1"/>
    <col min="5581" max="5739" width="11.42578125" style="713"/>
    <col min="5740" max="5740" width="3.7109375" style="713" customWidth="1"/>
    <col min="5741" max="5741" width="7.28515625" style="713" customWidth="1"/>
    <col min="5742" max="5742" width="38" style="713" customWidth="1"/>
    <col min="5743" max="5785" width="0" style="713" hidden="1" customWidth="1"/>
    <col min="5786" max="5786" width="18.28515625" style="713" customWidth="1"/>
    <col min="5787" max="5787" width="0" style="713" hidden="1" customWidth="1"/>
    <col min="5788" max="5788" width="20" style="713" customWidth="1"/>
    <col min="5789" max="5789" width="19.85546875" style="713" customWidth="1"/>
    <col min="5790" max="5790" width="19.5703125" style="713" customWidth="1"/>
    <col min="5791" max="5791" width="22.140625" style="713" customWidth="1"/>
    <col min="5792" max="5792" width="19.85546875" style="713" customWidth="1"/>
    <col min="5793" max="5793" width="17.7109375" style="713" customWidth="1"/>
    <col min="5794" max="5794" width="21" style="713" customWidth="1"/>
    <col min="5795" max="5795" width="18.28515625" style="713" customWidth="1"/>
    <col min="5796" max="5796" width="19.28515625" style="713" customWidth="1"/>
    <col min="5797" max="5811" width="0" style="713" hidden="1" customWidth="1"/>
    <col min="5812" max="5812" width="18.28515625" style="713" customWidth="1"/>
    <col min="5813" max="5813" width="17.28515625" style="713" customWidth="1"/>
    <col min="5814" max="5814" width="18.7109375" style="713" customWidth="1"/>
    <col min="5815" max="5815" width="18.28515625" style="713" customWidth="1"/>
    <col min="5816" max="5816" width="16.5703125" style="713" customWidth="1"/>
    <col min="5817" max="5817" width="16.42578125" style="713" customWidth="1"/>
    <col min="5818" max="5818" width="17.28515625" style="713" customWidth="1"/>
    <col min="5819" max="5819" width="15.7109375" style="713" customWidth="1"/>
    <col min="5820" max="5820" width="11.42578125" style="713"/>
    <col min="5821" max="5821" width="11.5703125" style="713" customWidth="1"/>
    <col min="5822" max="5822" width="18.7109375" style="713" customWidth="1"/>
    <col min="5823" max="5823" width="17.28515625" style="713" customWidth="1"/>
    <col min="5824" max="5824" width="11.42578125" style="713"/>
    <col min="5825" max="5825" width="15.28515625" style="713" customWidth="1"/>
    <col min="5826" max="5827" width="11.42578125" style="713"/>
    <col min="5828" max="5828" width="14" style="713" bestFit="1" customWidth="1"/>
    <col min="5829" max="5829" width="14.28515625" style="713" customWidth="1"/>
    <col min="5830" max="5831" width="15" style="713" bestFit="1" customWidth="1"/>
    <col min="5832" max="5832" width="14.7109375" style="713" bestFit="1" customWidth="1"/>
    <col min="5833" max="5834" width="11.42578125" style="713"/>
    <col min="5835" max="5835" width="17.7109375" style="713" customWidth="1"/>
    <col min="5836" max="5836" width="15.42578125" style="713" customWidth="1"/>
    <col min="5837" max="5995" width="11.42578125" style="713"/>
    <col min="5996" max="5996" width="3.7109375" style="713" customWidth="1"/>
    <col min="5997" max="5997" width="7.28515625" style="713" customWidth="1"/>
    <col min="5998" max="5998" width="38" style="713" customWidth="1"/>
    <col min="5999" max="6041" width="0" style="713" hidden="1" customWidth="1"/>
    <col min="6042" max="6042" width="18.28515625" style="713" customWidth="1"/>
    <col min="6043" max="6043" width="0" style="713" hidden="1" customWidth="1"/>
    <col min="6044" max="6044" width="20" style="713" customWidth="1"/>
    <col min="6045" max="6045" width="19.85546875" style="713" customWidth="1"/>
    <col min="6046" max="6046" width="19.5703125" style="713" customWidth="1"/>
    <col min="6047" max="6047" width="22.140625" style="713" customWidth="1"/>
    <col min="6048" max="6048" width="19.85546875" style="713" customWidth="1"/>
    <col min="6049" max="6049" width="17.7109375" style="713" customWidth="1"/>
    <col min="6050" max="6050" width="21" style="713" customWidth="1"/>
    <col min="6051" max="6051" width="18.28515625" style="713" customWidth="1"/>
    <col min="6052" max="6052" width="19.28515625" style="713" customWidth="1"/>
    <col min="6053" max="6067" width="0" style="713" hidden="1" customWidth="1"/>
    <col min="6068" max="6068" width="18.28515625" style="713" customWidth="1"/>
    <col min="6069" max="6069" width="17.28515625" style="713" customWidth="1"/>
    <col min="6070" max="6070" width="18.7109375" style="713" customWidth="1"/>
    <col min="6071" max="6071" width="18.28515625" style="713" customWidth="1"/>
    <col min="6072" max="6072" width="16.5703125" style="713" customWidth="1"/>
    <col min="6073" max="6073" width="16.42578125" style="713" customWidth="1"/>
    <col min="6074" max="6074" width="17.28515625" style="713" customWidth="1"/>
    <col min="6075" max="6075" width="15.7109375" style="713" customWidth="1"/>
    <col min="6076" max="6076" width="11.42578125" style="713"/>
    <col min="6077" max="6077" width="11.5703125" style="713" customWidth="1"/>
    <col min="6078" max="6078" width="18.7109375" style="713" customWidth="1"/>
    <col min="6079" max="6079" width="17.28515625" style="713" customWidth="1"/>
    <col min="6080" max="6080" width="11.42578125" style="713"/>
    <col min="6081" max="6081" width="15.28515625" style="713" customWidth="1"/>
    <col min="6082" max="6083" width="11.42578125" style="713"/>
    <col min="6084" max="6084" width="14" style="713" bestFit="1" customWidth="1"/>
    <col min="6085" max="6085" width="14.28515625" style="713" customWidth="1"/>
    <col min="6086" max="6087" width="15" style="713" bestFit="1" customWidth="1"/>
    <col min="6088" max="6088" width="14.7109375" style="713" bestFit="1" customWidth="1"/>
    <col min="6089" max="6090" width="11.42578125" style="713"/>
    <col min="6091" max="6091" width="17.7109375" style="713" customWidth="1"/>
    <col min="6092" max="6092" width="15.42578125" style="713" customWidth="1"/>
    <col min="6093" max="6251" width="11.42578125" style="713"/>
    <col min="6252" max="6252" width="3.7109375" style="713" customWidth="1"/>
    <col min="6253" max="6253" width="7.28515625" style="713" customWidth="1"/>
    <col min="6254" max="6254" width="38" style="713" customWidth="1"/>
    <col min="6255" max="6297" width="0" style="713" hidden="1" customWidth="1"/>
    <col min="6298" max="6298" width="18.28515625" style="713" customWidth="1"/>
    <col min="6299" max="6299" width="0" style="713" hidden="1" customWidth="1"/>
    <col min="6300" max="6300" width="20" style="713" customWidth="1"/>
    <col min="6301" max="6301" width="19.85546875" style="713" customWidth="1"/>
    <col min="6302" max="6302" width="19.5703125" style="713" customWidth="1"/>
    <col min="6303" max="6303" width="22.140625" style="713" customWidth="1"/>
    <col min="6304" max="6304" width="19.85546875" style="713" customWidth="1"/>
    <col min="6305" max="6305" width="17.7109375" style="713" customWidth="1"/>
    <col min="6306" max="6306" width="21" style="713" customWidth="1"/>
    <col min="6307" max="6307" width="18.28515625" style="713" customWidth="1"/>
    <col min="6308" max="6308" width="19.28515625" style="713" customWidth="1"/>
    <col min="6309" max="6323" width="0" style="713" hidden="1" customWidth="1"/>
    <col min="6324" max="6324" width="18.28515625" style="713" customWidth="1"/>
    <col min="6325" max="6325" width="17.28515625" style="713" customWidth="1"/>
    <col min="6326" max="6326" width="18.7109375" style="713" customWidth="1"/>
    <col min="6327" max="6327" width="18.28515625" style="713" customWidth="1"/>
    <col min="6328" max="6328" width="16.5703125" style="713" customWidth="1"/>
    <col min="6329" max="6329" width="16.42578125" style="713" customWidth="1"/>
    <col min="6330" max="6330" width="17.28515625" style="713" customWidth="1"/>
    <col min="6331" max="6331" width="15.7109375" style="713" customWidth="1"/>
    <col min="6332" max="6332" width="11.42578125" style="713"/>
    <col min="6333" max="6333" width="11.5703125" style="713" customWidth="1"/>
    <col min="6334" max="6334" width="18.7109375" style="713" customWidth="1"/>
    <col min="6335" max="6335" width="17.28515625" style="713" customWidth="1"/>
    <col min="6336" max="6336" width="11.42578125" style="713"/>
    <col min="6337" max="6337" width="15.28515625" style="713" customWidth="1"/>
    <col min="6338" max="6339" width="11.42578125" style="713"/>
    <col min="6340" max="6340" width="14" style="713" bestFit="1" customWidth="1"/>
    <col min="6341" max="6341" width="14.28515625" style="713" customWidth="1"/>
    <col min="6342" max="6343" width="15" style="713" bestFit="1" customWidth="1"/>
    <col min="6344" max="6344" width="14.7109375" style="713" bestFit="1" customWidth="1"/>
    <col min="6345" max="6346" width="11.42578125" style="713"/>
    <col min="6347" max="6347" width="17.7109375" style="713" customWidth="1"/>
    <col min="6348" max="6348" width="15.42578125" style="713" customWidth="1"/>
    <col min="6349" max="6507" width="11.42578125" style="713"/>
    <col min="6508" max="6508" width="3.7109375" style="713" customWidth="1"/>
    <col min="6509" max="6509" width="7.28515625" style="713" customWidth="1"/>
    <col min="6510" max="6510" width="38" style="713" customWidth="1"/>
    <col min="6511" max="6553" width="0" style="713" hidden="1" customWidth="1"/>
    <col min="6554" max="6554" width="18.28515625" style="713" customWidth="1"/>
    <col min="6555" max="6555" width="0" style="713" hidden="1" customWidth="1"/>
    <col min="6556" max="6556" width="20" style="713" customWidth="1"/>
    <col min="6557" max="6557" width="19.85546875" style="713" customWidth="1"/>
    <col min="6558" max="6558" width="19.5703125" style="713" customWidth="1"/>
    <col min="6559" max="6559" width="22.140625" style="713" customWidth="1"/>
    <col min="6560" max="6560" width="19.85546875" style="713" customWidth="1"/>
    <col min="6561" max="6561" width="17.7109375" style="713" customWidth="1"/>
    <col min="6562" max="6562" width="21" style="713" customWidth="1"/>
    <col min="6563" max="6563" width="18.28515625" style="713" customWidth="1"/>
    <col min="6564" max="6564" width="19.28515625" style="713" customWidth="1"/>
    <col min="6565" max="6579" width="0" style="713" hidden="1" customWidth="1"/>
    <col min="6580" max="6580" width="18.28515625" style="713" customWidth="1"/>
    <col min="6581" max="6581" width="17.28515625" style="713" customWidth="1"/>
    <col min="6582" max="6582" width="18.7109375" style="713" customWidth="1"/>
    <col min="6583" max="6583" width="18.28515625" style="713" customWidth="1"/>
    <col min="6584" max="6584" width="16.5703125" style="713" customWidth="1"/>
    <col min="6585" max="6585" width="16.42578125" style="713" customWidth="1"/>
    <col min="6586" max="6586" width="17.28515625" style="713" customWidth="1"/>
    <col min="6587" max="6587" width="15.7109375" style="713" customWidth="1"/>
    <col min="6588" max="6588" width="11.42578125" style="713"/>
    <col min="6589" max="6589" width="11.5703125" style="713" customWidth="1"/>
    <col min="6590" max="6590" width="18.7109375" style="713" customWidth="1"/>
    <col min="6591" max="6591" width="17.28515625" style="713" customWidth="1"/>
    <col min="6592" max="6592" width="11.42578125" style="713"/>
    <col min="6593" max="6593" width="15.28515625" style="713" customWidth="1"/>
    <col min="6594" max="6595" width="11.42578125" style="713"/>
    <col min="6596" max="6596" width="14" style="713" bestFit="1" customWidth="1"/>
    <col min="6597" max="6597" width="14.28515625" style="713" customWidth="1"/>
    <col min="6598" max="6599" width="15" style="713" bestFit="1" customWidth="1"/>
    <col min="6600" max="6600" width="14.7109375" style="713" bestFit="1" customWidth="1"/>
    <col min="6601" max="6602" width="11.42578125" style="713"/>
    <col min="6603" max="6603" width="17.7109375" style="713" customWidth="1"/>
    <col min="6604" max="6604" width="15.42578125" style="713" customWidth="1"/>
    <col min="6605" max="6763" width="11.42578125" style="713"/>
    <col min="6764" max="6764" width="3.7109375" style="713" customWidth="1"/>
    <col min="6765" max="6765" width="7.28515625" style="713" customWidth="1"/>
    <col min="6766" max="6766" width="38" style="713" customWidth="1"/>
    <col min="6767" max="6809" width="0" style="713" hidden="1" customWidth="1"/>
    <col min="6810" max="6810" width="18.28515625" style="713" customWidth="1"/>
    <col min="6811" max="6811" width="0" style="713" hidden="1" customWidth="1"/>
    <col min="6812" max="6812" width="20" style="713" customWidth="1"/>
    <col min="6813" max="6813" width="19.85546875" style="713" customWidth="1"/>
    <col min="6814" max="6814" width="19.5703125" style="713" customWidth="1"/>
    <col min="6815" max="6815" width="22.140625" style="713" customWidth="1"/>
    <col min="6816" max="6816" width="19.85546875" style="713" customWidth="1"/>
    <col min="6817" max="6817" width="17.7109375" style="713" customWidth="1"/>
    <col min="6818" max="6818" width="21" style="713" customWidth="1"/>
    <col min="6819" max="6819" width="18.28515625" style="713" customWidth="1"/>
    <col min="6820" max="6820" width="19.28515625" style="713" customWidth="1"/>
    <col min="6821" max="6835" width="0" style="713" hidden="1" customWidth="1"/>
    <col min="6836" max="6836" width="18.28515625" style="713" customWidth="1"/>
    <col min="6837" max="6837" width="17.28515625" style="713" customWidth="1"/>
    <col min="6838" max="6838" width="18.7109375" style="713" customWidth="1"/>
    <col min="6839" max="6839" width="18.28515625" style="713" customWidth="1"/>
    <col min="6840" max="6840" width="16.5703125" style="713" customWidth="1"/>
    <col min="6841" max="6841" width="16.42578125" style="713" customWidth="1"/>
    <col min="6842" max="6842" width="17.28515625" style="713" customWidth="1"/>
    <col min="6843" max="6843" width="15.7109375" style="713" customWidth="1"/>
    <col min="6844" max="6844" width="11.42578125" style="713"/>
    <col min="6845" max="6845" width="11.5703125" style="713" customWidth="1"/>
    <col min="6846" max="6846" width="18.7109375" style="713" customWidth="1"/>
    <col min="6847" max="6847" width="17.28515625" style="713" customWidth="1"/>
    <col min="6848" max="6848" width="11.42578125" style="713"/>
    <col min="6849" max="6849" width="15.28515625" style="713" customWidth="1"/>
    <col min="6850" max="6851" width="11.42578125" style="713"/>
    <col min="6852" max="6852" width="14" style="713" bestFit="1" customWidth="1"/>
    <col min="6853" max="6853" width="14.28515625" style="713" customWidth="1"/>
    <col min="6854" max="6855" width="15" style="713" bestFit="1" customWidth="1"/>
    <col min="6856" max="6856" width="14.7109375" style="713" bestFit="1" customWidth="1"/>
    <col min="6857" max="6858" width="11.42578125" style="713"/>
    <col min="6859" max="6859" width="17.7109375" style="713" customWidth="1"/>
    <col min="6860" max="6860" width="15.42578125" style="713" customWidth="1"/>
    <col min="6861" max="7019" width="11.42578125" style="713"/>
    <col min="7020" max="7020" width="3.7109375" style="713" customWidth="1"/>
    <col min="7021" max="7021" width="7.28515625" style="713" customWidth="1"/>
    <col min="7022" max="7022" width="38" style="713" customWidth="1"/>
    <col min="7023" max="7065" width="0" style="713" hidden="1" customWidth="1"/>
    <col min="7066" max="7066" width="18.28515625" style="713" customWidth="1"/>
    <col min="7067" max="7067" width="0" style="713" hidden="1" customWidth="1"/>
    <col min="7068" max="7068" width="20" style="713" customWidth="1"/>
    <col min="7069" max="7069" width="19.85546875" style="713" customWidth="1"/>
    <col min="7070" max="7070" width="19.5703125" style="713" customWidth="1"/>
    <col min="7071" max="7071" width="22.140625" style="713" customWidth="1"/>
    <col min="7072" max="7072" width="19.85546875" style="713" customWidth="1"/>
    <col min="7073" max="7073" width="17.7109375" style="713" customWidth="1"/>
    <col min="7074" max="7074" width="21" style="713" customWidth="1"/>
    <col min="7075" max="7075" width="18.28515625" style="713" customWidth="1"/>
    <col min="7076" max="7076" width="19.28515625" style="713" customWidth="1"/>
    <col min="7077" max="7091" width="0" style="713" hidden="1" customWidth="1"/>
    <col min="7092" max="7092" width="18.28515625" style="713" customWidth="1"/>
    <col min="7093" max="7093" width="17.28515625" style="713" customWidth="1"/>
    <col min="7094" max="7094" width="18.7109375" style="713" customWidth="1"/>
    <col min="7095" max="7095" width="18.28515625" style="713" customWidth="1"/>
    <col min="7096" max="7096" width="16.5703125" style="713" customWidth="1"/>
    <col min="7097" max="7097" width="16.42578125" style="713" customWidth="1"/>
    <col min="7098" max="7098" width="17.28515625" style="713" customWidth="1"/>
    <col min="7099" max="7099" width="15.7109375" style="713" customWidth="1"/>
    <col min="7100" max="7100" width="11.42578125" style="713"/>
    <col min="7101" max="7101" width="11.5703125" style="713" customWidth="1"/>
    <col min="7102" max="7102" width="18.7109375" style="713" customWidth="1"/>
    <col min="7103" max="7103" width="17.28515625" style="713" customWidth="1"/>
    <col min="7104" max="7104" width="11.42578125" style="713"/>
    <col min="7105" max="7105" width="15.28515625" style="713" customWidth="1"/>
    <col min="7106" max="7107" width="11.42578125" style="713"/>
    <col min="7108" max="7108" width="14" style="713" bestFit="1" customWidth="1"/>
    <col min="7109" max="7109" width="14.28515625" style="713" customWidth="1"/>
    <col min="7110" max="7111" width="15" style="713" bestFit="1" customWidth="1"/>
    <col min="7112" max="7112" width="14.7109375" style="713" bestFit="1" customWidth="1"/>
    <col min="7113" max="7114" width="11.42578125" style="713"/>
    <col min="7115" max="7115" width="17.7109375" style="713" customWidth="1"/>
    <col min="7116" max="7116" width="15.42578125" style="713" customWidth="1"/>
    <col min="7117" max="7275" width="11.42578125" style="713"/>
    <col min="7276" max="7276" width="3.7109375" style="713" customWidth="1"/>
    <col min="7277" max="7277" width="7.28515625" style="713" customWidth="1"/>
    <col min="7278" max="7278" width="38" style="713" customWidth="1"/>
    <col min="7279" max="7321" width="0" style="713" hidden="1" customWidth="1"/>
    <col min="7322" max="7322" width="18.28515625" style="713" customWidth="1"/>
    <col min="7323" max="7323" width="0" style="713" hidden="1" customWidth="1"/>
    <col min="7324" max="7324" width="20" style="713" customWidth="1"/>
    <col min="7325" max="7325" width="19.85546875" style="713" customWidth="1"/>
    <col min="7326" max="7326" width="19.5703125" style="713" customWidth="1"/>
    <col min="7327" max="7327" width="22.140625" style="713" customWidth="1"/>
    <col min="7328" max="7328" width="19.85546875" style="713" customWidth="1"/>
    <col min="7329" max="7329" width="17.7109375" style="713" customWidth="1"/>
    <col min="7330" max="7330" width="21" style="713" customWidth="1"/>
    <col min="7331" max="7331" width="18.28515625" style="713" customWidth="1"/>
    <col min="7332" max="7332" width="19.28515625" style="713" customWidth="1"/>
    <col min="7333" max="7347" width="0" style="713" hidden="1" customWidth="1"/>
    <col min="7348" max="7348" width="18.28515625" style="713" customWidth="1"/>
    <col min="7349" max="7349" width="17.28515625" style="713" customWidth="1"/>
    <col min="7350" max="7350" width="18.7109375" style="713" customWidth="1"/>
    <col min="7351" max="7351" width="18.28515625" style="713" customWidth="1"/>
    <col min="7352" max="7352" width="16.5703125" style="713" customWidth="1"/>
    <col min="7353" max="7353" width="16.42578125" style="713" customWidth="1"/>
    <col min="7354" max="7354" width="17.28515625" style="713" customWidth="1"/>
    <col min="7355" max="7355" width="15.7109375" style="713" customWidth="1"/>
    <col min="7356" max="7356" width="11.42578125" style="713"/>
    <col min="7357" max="7357" width="11.5703125" style="713" customWidth="1"/>
    <col min="7358" max="7358" width="18.7109375" style="713" customWidth="1"/>
    <col min="7359" max="7359" width="17.28515625" style="713" customWidth="1"/>
    <col min="7360" max="7360" width="11.42578125" style="713"/>
    <col min="7361" max="7361" width="15.28515625" style="713" customWidth="1"/>
    <col min="7362" max="7363" width="11.42578125" style="713"/>
    <col min="7364" max="7364" width="14" style="713" bestFit="1" customWidth="1"/>
    <col min="7365" max="7365" width="14.28515625" style="713" customWidth="1"/>
    <col min="7366" max="7367" width="15" style="713" bestFit="1" customWidth="1"/>
    <col min="7368" max="7368" width="14.7109375" style="713" bestFit="1" customWidth="1"/>
    <col min="7369" max="7370" width="11.42578125" style="713"/>
    <col min="7371" max="7371" width="17.7109375" style="713" customWidth="1"/>
    <col min="7372" max="7372" width="15.42578125" style="713" customWidth="1"/>
    <col min="7373" max="7531" width="11.42578125" style="713"/>
    <col min="7532" max="7532" width="3.7109375" style="713" customWidth="1"/>
    <col min="7533" max="7533" width="7.28515625" style="713" customWidth="1"/>
    <col min="7534" max="7534" width="38" style="713" customWidth="1"/>
    <col min="7535" max="7577" width="0" style="713" hidden="1" customWidth="1"/>
    <col min="7578" max="7578" width="18.28515625" style="713" customWidth="1"/>
    <col min="7579" max="7579" width="0" style="713" hidden="1" customWidth="1"/>
    <col min="7580" max="7580" width="20" style="713" customWidth="1"/>
    <col min="7581" max="7581" width="19.85546875" style="713" customWidth="1"/>
    <col min="7582" max="7582" width="19.5703125" style="713" customWidth="1"/>
    <col min="7583" max="7583" width="22.140625" style="713" customWidth="1"/>
    <col min="7584" max="7584" width="19.85546875" style="713" customWidth="1"/>
    <col min="7585" max="7585" width="17.7109375" style="713" customWidth="1"/>
    <col min="7586" max="7586" width="21" style="713" customWidth="1"/>
    <col min="7587" max="7587" width="18.28515625" style="713" customWidth="1"/>
    <col min="7588" max="7588" width="19.28515625" style="713" customWidth="1"/>
    <col min="7589" max="7603" width="0" style="713" hidden="1" customWidth="1"/>
    <col min="7604" max="7604" width="18.28515625" style="713" customWidth="1"/>
    <col min="7605" max="7605" width="17.28515625" style="713" customWidth="1"/>
    <col min="7606" max="7606" width="18.7109375" style="713" customWidth="1"/>
    <col min="7607" max="7607" width="18.28515625" style="713" customWidth="1"/>
    <col min="7608" max="7608" width="16.5703125" style="713" customWidth="1"/>
    <col min="7609" max="7609" width="16.42578125" style="713" customWidth="1"/>
    <col min="7610" max="7610" width="17.28515625" style="713" customWidth="1"/>
    <col min="7611" max="7611" width="15.7109375" style="713" customWidth="1"/>
    <col min="7612" max="7612" width="11.42578125" style="713"/>
    <col min="7613" max="7613" width="11.5703125" style="713" customWidth="1"/>
    <col min="7614" max="7614" width="18.7109375" style="713" customWidth="1"/>
    <col min="7615" max="7615" width="17.28515625" style="713" customWidth="1"/>
    <col min="7616" max="7616" width="11.42578125" style="713"/>
    <col min="7617" max="7617" width="15.28515625" style="713" customWidth="1"/>
    <col min="7618" max="7619" width="11.42578125" style="713"/>
    <col min="7620" max="7620" width="14" style="713" bestFit="1" customWidth="1"/>
    <col min="7621" max="7621" width="14.28515625" style="713" customWidth="1"/>
    <col min="7622" max="7623" width="15" style="713" bestFit="1" customWidth="1"/>
    <col min="7624" max="7624" width="14.7109375" style="713" bestFit="1" customWidth="1"/>
    <col min="7625" max="7626" width="11.42578125" style="713"/>
    <col min="7627" max="7627" width="17.7109375" style="713" customWidth="1"/>
    <col min="7628" max="7628" width="15.42578125" style="713" customWidth="1"/>
    <col min="7629" max="7787" width="11.42578125" style="713"/>
    <col min="7788" max="7788" width="3.7109375" style="713" customWidth="1"/>
    <col min="7789" max="7789" width="7.28515625" style="713" customWidth="1"/>
    <col min="7790" max="7790" width="38" style="713" customWidth="1"/>
    <col min="7791" max="7833" width="0" style="713" hidden="1" customWidth="1"/>
    <col min="7834" max="7834" width="18.28515625" style="713" customWidth="1"/>
    <col min="7835" max="7835" width="0" style="713" hidden="1" customWidth="1"/>
    <col min="7836" max="7836" width="20" style="713" customWidth="1"/>
    <col min="7837" max="7837" width="19.85546875" style="713" customWidth="1"/>
    <col min="7838" max="7838" width="19.5703125" style="713" customWidth="1"/>
    <col min="7839" max="7839" width="22.140625" style="713" customWidth="1"/>
    <col min="7840" max="7840" width="19.85546875" style="713" customWidth="1"/>
    <col min="7841" max="7841" width="17.7109375" style="713" customWidth="1"/>
    <col min="7842" max="7842" width="21" style="713" customWidth="1"/>
    <col min="7843" max="7843" width="18.28515625" style="713" customWidth="1"/>
    <col min="7844" max="7844" width="19.28515625" style="713" customWidth="1"/>
    <col min="7845" max="7859" width="0" style="713" hidden="1" customWidth="1"/>
    <col min="7860" max="7860" width="18.28515625" style="713" customWidth="1"/>
    <col min="7861" max="7861" width="17.28515625" style="713" customWidth="1"/>
    <col min="7862" max="7862" width="18.7109375" style="713" customWidth="1"/>
    <col min="7863" max="7863" width="18.28515625" style="713" customWidth="1"/>
    <col min="7864" max="7864" width="16.5703125" style="713" customWidth="1"/>
    <col min="7865" max="7865" width="16.42578125" style="713" customWidth="1"/>
    <col min="7866" max="7866" width="17.28515625" style="713" customWidth="1"/>
    <col min="7867" max="7867" width="15.7109375" style="713" customWidth="1"/>
    <col min="7868" max="7868" width="11.42578125" style="713"/>
    <col min="7869" max="7869" width="11.5703125" style="713" customWidth="1"/>
    <col min="7870" max="7870" width="18.7109375" style="713" customWidth="1"/>
    <col min="7871" max="7871" width="17.28515625" style="713" customWidth="1"/>
    <col min="7872" max="7872" width="11.42578125" style="713"/>
    <col min="7873" max="7873" width="15.28515625" style="713" customWidth="1"/>
    <col min="7874" max="7875" width="11.42578125" style="713"/>
    <col min="7876" max="7876" width="14" style="713" bestFit="1" customWidth="1"/>
    <col min="7877" max="7877" width="14.28515625" style="713" customWidth="1"/>
    <col min="7878" max="7879" width="15" style="713" bestFit="1" customWidth="1"/>
    <col min="7880" max="7880" width="14.7109375" style="713" bestFit="1" customWidth="1"/>
    <col min="7881" max="7882" width="11.42578125" style="713"/>
    <col min="7883" max="7883" width="17.7109375" style="713" customWidth="1"/>
    <col min="7884" max="7884" width="15.42578125" style="713" customWidth="1"/>
    <col min="7885" max="8043" width="11.42578125" style="713"/>
    <col min="8044" max="8044" width="3.7109375" style="713" customWidth="1"/>
    <col min="8045" max="8045" width="7.28515625" style="713" customWidth="1"/>
    <col min="8046" max="8046" width="38" style="713" customWidth="1"/>
    <col min="8047" max="8089" width="0" style="713" hidden="1" customWidth="1"/>
    <col min="8090" max="8090" width="18.28515625" style="713" customWidth="1"/>
    <col min="8091" max="8091" width="0" style="713" hidden="1" customWidth="1"/>
    <col min="8092" max="8092" width="20" style="713" customWidth="1"/>
    <col min="8093" max="8093" width="19.85546875" style="713" customWidth="1"/>
    <col min="8094" max="8094" width="19.5703125" style="713" customWidth="1"/>
    <col min="8095" max="8095" width="22.140625" style="713" customWidth="1"/>
    <col min="8096" max="8096" width="19.85546875" style="713" customWidth="1"/>
    <col min="8097" max="8097" width="17.7109375" style="713" customWidth="1"/>
    <col min="8098" max="8098" width="21" style="713" customWidth="1"/>
    <col min="8099" max="8099" width="18.28515625" style="713" customWidth="1"/>
    <col min="8100" max="8100" width="19.28515625" style="713" customWidth="1"/>
    <col min="8101" max="8115" width="0" style="713" hidden="1" customWidth="1"/>
    <col min="8116" max="8116" width="18.28515625" style="713" customWidth="1"/>
    <col min="8117" max="8117" width="17.28515625" style="713" customWidth="1"/>
    <col min="8118" max="8118" width="18.7109375" style="713" customWidth="1"/>
    <col min="8119" max="8119" width="18.28515625" style="713" customWidth="1"/>
    <col min="8120" max="8120" width="16.5703125" style="713" customWidth="1"/>
    <col min="8121" max="8121" width="16.42578125" style="713" customWidth="1"/>
    <col min="8122" max="8122" width="17.28515625" style="713" customWidth="1"/>
    <col min="8123" max="8123" width="15.7109375" style="713" customWidth="1"/>
    <col min="8124" max="8124" width="11.42578125" style="713"/>
    <col min="8125" max="8125" width="11.5703125" style="713" customWidth="1"/>
    <col min="8126" max="8126" width="18.7109375" style="713" customWidth="1"/>
    <col min="8127" max="8127" width="17.28515625" style="713" customWidth="1"/>
    <col min="8128" max="8128" width="11.42578125" style="713"/>
    <col min="8129" max="8129" width="15.28515625" style="713" customWidth="1"/>
    <col min="8130" max="8131" width="11.42578125" style="713"/>
    <col min="8132" max="8132" width="14" style="713" bestFit="1" customWidth="1"/>
    <col min="8133" max="8133" width="14.28515625" style="713" customWidth="1"/>
    <col min="8134" max="8135" width="15" style="713" bestFit="1" customWidth="1"/>
    <col min="8136" max="8136" width="14.7109375" style="713" bestFit="1" customWidth="1"/>
    <col min="8137" max="8138" width="11.42578125" style="713"/>
    <col min="8139" max="8139" width="17.7109375" style="713" customWidth="1"/>
    <col min="8140" max="8140" width="15.42578125" style="713" customWidth="1"/>
    <col min="8141" max="8299" width="11.42578125" style="713"/>
    <col min="8300" max="8300" width="3.7109375" style="713" customWidth="1"/>
    <col min="8301" max="8301" width="7.28515625" style="713" customWidth="1"/>
    <col min="8302" max="8302" width="38" style="713" customWidth="1"/>
    <col min="8303" max="8345" width="0" style="713" hidden="1" customWidth="1"/>
    <col min="8346" max="8346" width="18.28515625" style="713" customWidth="1"/>
    <col min="8347" max="8347" width="0" style="713" hidden="1" customWidth="1"/>
    <col min="8348" max="8348" width="20" style="713" customWidth="1"/>
    <col min="8349" max="8349" width="19.85546875" style="713" customWidth="1"/>
    <col min="8350" max="8350" width="19.5703125" style="713" customWidth="1"/>
    <col min="8351" max="8351" width="22.140625" style="713" customWidth="1"/>
    <col min="8352" max="8352" width="19.85546875" style="713" customWidth="1"/>
    <col min="8353" max="8353" width="17.7109375" style="713" customWidth="1"/>
    <col min="8354" max="8354" width="21" style="713" customWidth="1"/>
    <col min="8355" max="8355" width="18.28515625" style="713" customWidth="1"/>
    <col min="8356" max="8356" width="19.28515625" style="713" customWidth="1"/>
    <col min="8357" max="8371" width="0" style="713" hidden="1" customWidth="1"/>
    <col min="8372" max="8372" width="18.28515625" style="713" customWidth="1"/>
    <col min="8373" max="8373" width="17.28515625" style="713" customWidth="1"/>
    <col min="8374" max="8374" width="18.7109375" style="713" customWidth="1"/>
    <col min="8375" max="8375" width="18.28515625" style="713" customWidth="1"/>
    <col min="8376" max="8376" width="16.5703125" style="713" customWidth="1"/>
    <col min="8377" max="8377" width="16.42578125" style="713" customWidth="1"/>
    <col min="8378" max="8378" width="17.28515625" style="713" customWidth="1"/>
    <col min="8379" max="8379" width="15.7109375" style="713" customWidth="1"/>
    <col min="8380" max="8380" width="11.42578125" style="713"/>
    <col min="8381" max="8381" width="11.5703125" style="713" customWidth="1"/>
    <col min="8382" max="8382" width="18.7109375" style="713" customWidth="1"/>
    <col min="8383" max="8383" width="17.28515625" style="713" customWidth="1"/>
    <col min="8384" max="8384" width="11.42578125" style="713"/>
    <col min="8385" max="8385" width="15.28515625" style="713" customWidth="1"/>
    <col min="8386" max="8387" width="11.42578125" style="713"/>
    <col min="8388" max="8388" width="14" style="713" bestFit="1" customWidth="1"/>
    <col min="8389" max="8389" width="14.28515625" style="713" customWidth="1"/>
    <col min="8390" max="8391" width="15" style="713" bestFit="1" customWidth="1"/>
    <col min="8392" max="8392" width="14.7109375" style="713" bestFit="1" customWidth="1"/>
    <col min="8393" max="8394" width="11.42578125" style="713"/>
    <col min="8395" max="8395" width="17.7109375" style="713" customWidth="1"/>
    <col min="8396" max="8396" width="15.42578125" style="713" customWidth="1"/>
    <col min="8397" max="8555" width="11.42578125" style="713"/>
    <col min="8556" max="8556" width="3.7109375" style="713" customWidth="1"/>
    <col min="8557" max="8557" width="7.28515625" style="713" customWidth="1"/>
    <col min="8558" max="8558" width="38" style="713" customWidth="1"/>
    <col min="8559" max="8601" width="0" style="713" hidden="1" customWidth="1"/>
    <col min="8602" max="8602" width="18.28515625" style="713" customWidth="1"/>
    <col min="8603" max="8603" width="0" style="713" hidden="1" customWidth="1"/>
    <col min="8604" max="8604" width="20" style="713" customWidth="1"/>
    <col min="8605" max="8605" width="19.85546875" style="713" customWidth="1"/>
    <col min="8606" max="8606" width="19.5703125" style="713" customWidth="1"/>
    <col min="8607" max="8607" width="22.140625" style="713" customWidth="1"/>
    <col min="8608" max="8608" width="19.85546875" style="713" customWidth="1"/>
    <col min="8609" max="8609" width="17.7109375" style="713" customWidth="1"/>
    <col min="8610" max="8610" width="21" style="713" customWidth="1"/>
    <col min="8611" max="8611" width="18.28515625" style="713" customWidth="1"/>
    <col min="8612" max="8612" width="19.28515625" style="713" customWidth="1"/>
    <col min="8613" max="8627" width="0" style="713" hidden="1" customWidth="1"/>
    <col min="8628" max="8628" width="18.28515625" style="713" customWidth="1"/>
    <col min="8629" max="8629" width="17.28515625" style="713" customWidth="1"/>
    <col min="8630" max="8630" width="18.7109375" style="713" customWidth="1"/>
    <col min="8631" max="8631" width="18.28515625" style="713" customWidth="1"/>
    <col min="8632" max="8632" width="16.5703125" style="713" customWidth="1"/>
    <col min="8633" max="8633" width="16.42578125" style="713" customWidth="1"/>
    <col min="8634" max="8634" width="17.28515625" style="713" customWidth="1"/>
    <col min="8635" max="8635" width="15.7109375" style="713" customWidth="1"/>
    <col min="8636" max="8636" width="11.42578125" style="713"/>
    <col min="8637" max="8637" width="11.5703125" style="713" customWidth="1"/>
    <col min="8638" max="8638" width="18.7109375" style="713" customWidth="1"/>
    <col min="8639" max="8639" width="17.28515625" style="713" customWidth="1"/>
    <col min="8640" max="8640" width="11.42578125" style="713"/>
    <col min="8641" max="8641" width="15.28515625" style="713" customWidth="1"/>
    <col min="8642" max="8643" width="11.42578125" style="713"/>
    <col min="8644" max="8644" width="14" style="713" bestFit="1" customWidth="1"/>
    <col min="8645" max="8645" width="14.28515625" style="713" customWidth="1"/>
    <col min="8646" max="8647" width="15" style="713" bestFit="1" customWidth="1"/>
    <col min="8648" max="8648" width="14.7109375" style="713" bestFit="1" customWidth="1"/>
    <col min="8649" max="8650" width="11.42578125" style="713"/>
    <col min="8651" max="8651" width="17.7109375" style="713" customWidth="1"/>
    <col min="8652" max="8652" width="15.42578125" style="713" customWidth="1"/>
    <col min="8653" max="8811" width="11.42578125" style="713"/>
    <col min="8812" max="8812" width="3.7109375" style="713" customWidth="1"/>
    <col min="8813" max="8813" width="7.28515625" style="713" customWidth="1"/>
    <col min="8814" max="8814" width="38" style="713" customWidth="1"/>
    <col min="8815" max="8857" width="0" style="713" hidden="1" customWidth="1"/>
    <col min="8858" max="8858" width="18.28515625" style="713" customWidth="1"/>
    <col min="8859" max="8859" width="0" style="713" hidden="1" customWidth="1"/>
    <col min="8860" max="8860" width="20" style="713" customWidth="1"/>
    <col min="8861" max="8861" width="19.85546875" style="713" customWidth="1"/>
    <col min="8862" max="8862" width="19.5703125" style="713" customWidth="1"/>
    <col min="8863" max="8863" width="22.140625" style="713" customWidth="1"/>
    <col min="8864" max="8864" width="19.85546875" style="713" customWidth="1"/>
    <col min="8865" max="8865" width="17.7109375" style="713" customWidth="1"/>
    <col min="8866" max="8866" width="21" style="713" customWidth="1"/>
    <col min="8867" max="8867" width="18.28515625" style="713" customWidth="1"/>
    <col min="8868" max="8868" width="19.28515625" style="713" customWidth="1"/>
    <col min="8869" max="8883" width="0" style="713" hidden="1" customWidth="1"/>
    <col min="8884" max="8884" width="18.28515625" style="713" customWidth="1"/>
    <col min="8885" max="8885" width="17.28515625" style="713" customWidth="1"/>
    <col min="8886" max="8886" width="18.7109375" style="713" customWidth="1"/>
    <col min="8887" max="8887" width="18.28515625" style="713" customWidth="1"/>
    <col min="8888" max="8888" width="16.5703125" style="713" customWidth="1"/>
    <col min="8889" max="8889" width="16.42578125" style="713" customWidth="1"/>
    <col min="8890" max="8890" width="17.28515625" style="713" customWidth="1"/>
    <col min="8891" max="8891" width="15.7109375" style="713" customWidth="1"/>
    <col min="8892" max="8892" width="11.42578125" style="713"/>
    <col min="8893" max="8893" width="11.5703125" style="713" customWidth="1"/>
    <col min="8894" max="8894" width="18.7109375" style="713" customWidth="1"/>
    <col min="8895" max="8895" width="17.28515625" style="713" customWidth="1"/>
    <col min="8896" max="8896" width="11.42578125" style="713"/>
    <col min="8897" max="8897" width="15.28515625" style="713" customWidth="1"/>
    <col min="8898" max="8899" width="11.42578125" style="713"/>
    <col min="8900" max="8900" width="14" style="713" bestFit="1" customWidth="1"/>
    <col min="8901" max="8901" width="14.28515625" style="713" customWidth="1"/>
    <col min="8902" max="8903" width="15" style="713" bestFit="1" customWidth="1"/>
    <col min="8904" max="8904" width="14.7109375" style="713" bestFit="1" customWidth="1"/>
    <col min="8905" max="8906" width="11.42578125" style="713"/>
    <col min="8907" max="8907" width="17.7109375" style="713" customWidth="1"/>
    <col min="8908" max="8908" width="15.42578125" style="713" customWidth="1"/>
    <col min="8909" max="9067" width="11.42578125" style="713"/>
    <col min="9068" max="9068" width="3.7109375" style="713" customWidth="1"/>
    <col min="9069" max="9069" width="7.28515625" style="713" customWidth="1"/>
    <col min="9070" max="9070" width="38" style="713" customWidth="1"/>
    <col min="9071" max="9113" width="0" style="713" hidden="1" customWidth="1"/>
    <col min="9114" max="9114" width="18.28515625" style="713" customWidth="1"/>
    <col min="9115" max="9115" width="0" style="713" hidden="1" customWidth="1"/>
    <col min="9116" max="9116" width="20" style="713" customWidth="1"/>
    <col min="9117" max="9117" width="19.85546875" style="713" customWidth="1"/>
    <col min="9118" max="9118" width="19.5703125" style="713" customWidth="1"/>
    <col min="9119" max="9119" width="22.140625" style="713" customWidth="1"/>
    <col min="9120" max="9120" width="19.85546875" style="713" customWidth="1"/>
    <col min="9121" max="9121" width="17.7109375" style="713" customWidth="1"/>
    <col min="9122" max="9122" width="21" style="713" customWidth="1"/>
    <col min="9123" max="9123" width="18.28515625" style="713" customWidth="1"/>
    <col min="9124" max="9124" width="19.28515625" style="713" customWidth="1"/>
    <col min="9125" max="9139" width="0" style="713" hidden="1" customWidth="1"/>
    <col min="9140" max="9140" width="18.28515625" style="713" customWidth="1"/>
    <col min="9141" max="9141" width="17.28515625" style="713" customWidth="1"/>
    <col min="9142" max="9142" width="18.7109375" style="713" customWidth="1"/>
    <col min="9143" max="9143" width="18.28515625" style="713" customWidth="1"/>
    <col min="9144" max="9144" width="16.5703125" style="713" customWidth="1"/>
    <col min="9145" max="9145" width="16.42578125" style="713" customWidth="1"/>
    <col min="9146" max="9146" width="17.28515625" style="713" customWidth="1"/>
    <col min="9147" max="9147" width="15.7109375" style="713" customWidth="1"/>
    <col min="9148" max="9148" width="11.42578125" style="713"/>
    <col min="9149" max="9149" width="11.5703125" style="713" customWidth="1"/>
    <col min="9150" max="9150" width="18.7109375" style="713" customWidth="1"/>
    <col min="9151" max="9151" width="17.28515625" style="713" customWidth="1"/>
    <col min="9152" max="9152" width="11.42578125" style="713"/>
    <col min="9153" max="9153" width="15.28515625" style="713" customWidth="1"/>
    <col min="9154" max="9155" width="11.42578125" style="713"/>
    <col min="9156" max="9156" width="14" style="713" bestFit="1" customWidth="1"/>
    <col min="9157" max="9157" width="14.28515625" style="713" customWidth="1"/>
    <col min="9158" max="9159" width="15" style="713" bestFit="1" customWidth="1"/>
    <col min="9160" max="9160" width="14.7109375" style="713" bestFit="1" customWidth="1"/>
    <col min="9161" max="9162" width="11.42578125" style="713"/>
    <col min="9163" max="9163" width="17.7109375" style="713" customWidth="1"/>
    <col min="9164" max="9164" width="15.42578125" style="713" customWidth="1"/>
    <col min="9165" max="9323" width="11.42578125" style="713"/>
    <col min="9324" max="9324" width="3.7109375" style="713" customWidth="1"/>
    <col min="9325" max="9325" width="7.28515625" style="713" customWidth="1"/>
    <col min="9326" max="9326" width="38" style="713" customWidth="1"/>
    <col min="9327" max="9369" width="0" style="713" hidden="1" customWidth="1"/>
    <col min="9370" max="9370" width="18.28515625" style="713" customWidth="1"/>
    <col min="9371" max="9371" width="0" style="713" hidden="1" customWidth="1"/>
    <col min="9372" max="9372" width="20" style="713" customWidth="1"/>
    <col min="9373" max="9373" width="19.85546875" style="713" customWidth="1"/>
    <col min="9374" max="9374" width="19.5703125" style="713" customWidth="1"/>
    <col min="9375" max="9375" width="22.140625" style="713" customWidth="1"/>
    <col min="9376" max="9376" width="19.85546875" style="713" customWidth="1"/>
    <col min="9377" max="9377" width="17.7109375" style="713" customWidth="1"/>
    <col min="9378" max="9378" width="21" style="713" customWidth="1"/>
    <col min="9379" max="9379" width="18.28515625" style="713" customWidth="1"/>
    <col min="9380" max="9380" width="19.28515625" style="713" customWidth="1"/>
    <col min="9381" max="9395" width="0" style="713" hidden="1" customWidth="1"/>
    <col min="9396" max="9396" width="18.28515625" style="713" customWidth="1"/>
    <col min="9397" max="9397" width="17.28515625" style="713" customWidth="1"/>
    <col min="9398" max="9398" width="18.7109375" style="713" customWidth="1"/>
    <col min="9399" max="9399" width="18.28515625" style="713" customWidth="1"/>
    <col min="9400" max="9400" width="16.5703125" style="713" customWidth="1"/>
    <col min="9401" max="9401" width="16.42578125" style="713" customWidth="1"/>
    <col min="9402" max="9402" width="17.28515625" style="713" customWidth="1"/>
    <col min="9403" max="9403" width="15.7109375" style="713" customWidth="1"/>
    <col min="9404" max="9404" width="11.42578125" style="713"/>
    <col min="9405" max="9405" width="11.5703125" style="713" customWidth="1"/>
    <col min="9406" max="9406" width="18.7109375" style="713" customWidth="1"/>
    <col min="9407" max="9407" width="17.28515625" style="713" customWidth="1"/>
    <col min="9408" max="9408" width="11.42578125" style="713"/>
    <col min="9409" max="9409" width="15.28515625" style="713" customWidth="1"/>
    <col min="9410" max="9411" width="11.42578125" style="713"/>
    <col min="9412" max="9412" width="14" style="713" bestFit="1" customWidth="1"/>
    <col min="9413" max="9413" width="14.28515625" style="713" customWidth="1"/>
    <col min="9414" max="9415" width="15" style="713" bestFit="1" customWidth="1"/>
    <col min="9416" max="9416" width="14.7109375" style="713" bestFit="1" customWidth="1"/>
    <col min="9417" max="9418" width="11.42578125" style="713"/>
    <col min="9419" max="9419" width="17.7109375" style="713" customWidth="1"/>
    <col min="9420" max="9420" width="15.42578125" style="713" customWidth="1"/>
    <col min="9421" max="9579" width="11.42578125" style="713"/>
    <col min="9580" max="9580" width="3.7109375" style="713" customWidth="1"/>
    <col min="9581" max="9581" width="7.28515625" style="713" customWidth="1"/>
    <col min="9582" max="9582" width="38" style="713" customWidth="1"/>
    <col min="9583" max="9625" width="0" style="713" hidden="1" customWidth="1"/>
    <col min="9626" max="9626" width="18.28515625" style="713" customWidth="1"/>
    <col min="9627" max="9627" width="0" style="713" hidden="1" customWidth="1"/>
    <col min="9628" max="9628" width="20" style="713" customWidth="1"/>
    <col min="9629" max="9629" width="19.85546875" style="713" customWidth="1"/>
    <col min="9630" max="9630" width="19.5703125" style="713" customWidth="1"/>
    <col min="9631" max="9631" width="22.140625" style="713" customWidth="1"/>
    <col min="9632" max="9632" width="19.85546875" style="713" customWidth="1"/>
    <col min="9633" max="9633" width="17.7109375" style="713" customWidth="1"/>
    <col min="9634" max="9634" width="21" style="713" customWidth="1"/>
    <col min="9635" max="9635" width="18.28515625" style="713" customWidth="1"/>
    <col min="9636" max="9636" width="19.28515625" style="713" customWidth="1"/>
    <col min="9637" max="9651" width="0" style="713" hidden="1" customWidth="1"/>
    <col min="9652" max="9652" width="18.28515625" style="713" customWidth="1"/>
    <col min="9653" max="9653" width="17.28515625" style="713" customWidth="1"/>
    <col min="9654" max="9654" width="18.7109375" style="713" customWidth="1"/>
    <col min="9655" max="9655" width="18.28515625" style="713" customWidth="1"/>
    <col min="9656" max="9656" width="16.5703125" style="713" customWidth="1"/>
    <col min="9657" max="9657" width="16.42578125" style="713" customWidth="1"/>
    <col min="9658" max="9658" width="17.28515625" style="713" customWidth="1"/>
    <col min="9659" max="9659" width="15.7109375" style="713" customWidth="1"/>
    <col min="9660" max="9660" width="11.42578125" style="713"/>
    <col min="9661" max="9661" width="11.5703125" style="713" customWidth="1"/>
    <col min="9662" max="9662" width="18.7109375" style="713" customWidth="1"/>
    <col min="9663" max="9663" width="17.28515625" style="713" customWidth="1"/>
    <col min="9664" max="9664" width="11.42578125" style="713"/>
    <col min="9665" max="9665" width="15.28515625" style="713" customWidth="1"/>
    <col min="9666" max="9667" width="11.42578125" style="713"/>
    <col min="9668" max="9668" width="14" style="713" bestFit="1" customWidth="1"/>
    <col min="9669" max="9669" width="14.28515625" style="713" customWidth="1"/>
    <col min="9670" max="9671" width="15" style="713" bestFit="1" customWidth="1"/>
    <col min="9672" max="9672" width="14.7109375" style="713" bestFit="1" customWidth="1"/>
    <col min="9673" max="9674" width="11.42578125" style="713"/>
    <col min="9675" max="9675" width="17.7109375" style="713" customWidth="1"/>
    <col min="9676" max="9676" width="15.42578125" style="713" customWidth="1"/>
    <col min="9677" max="9835" width="11.42578125" style="713"/>
    <col min="9836" max="9836" width="3.7109375" style="713" customWidth="1"/>
    <col min="9837" max="9837" width="7.28515625" style="713" customWidth="1"/>
    <col min="9838" max="9838" width="38" style="713" customWidth="1"/>
    <col min="9839" max="9881" width="0" style="713" hidden="1" customWidth="1"/>
    <col min="9882" max="9882" width="18.28515625" style="713" customWidth="1"/>
    <col min="9883" max="9883" width="0" style="713" hidden="1" customWidth="1"/>
    <col min="9884" max="9884" width="20" style="713" customWidth="1"/>
    <col min="9885" max="9885" width="19.85546875" style="713" customWidth="1"/>
    <col min="9886" max="9886" width="19.5703125" style="713" customWidth="1"/>
    <col min="9887" max="9887" width="22.140625" style="713" customWidth="1"/>
    <col min="9888" max="9888" width="19.85546875" style="713" customWidth="1"/>
    <col min="9889" max="9889" width="17.7109375" style="713" customWidth="1"/>
    <col min="9890" max="9890" width="21" style="713" customWidth="1"/>
    <col min="9891" max="9891" width="18.28515625" style="713" customWidth="1"/>
    <col min="9892" max="9892" width="19.28515625" style="713" customWidth="1"/>
    <col min="9893" max="9907" width="0" style="713" hidden="1" customWidth="1"/>
    <col min="9908" max="9908" width="18.28515625" style="713" customWidth="1"/>
    <col min="9909" max="9909" width="17.28515625" style="713" customWidth="1"/>
    <col min="9910" max="9910" width="18.7109375" style="713" customWidth="1"/>
    <col min="9911" max="9911" width="18.28515625" style="713" customWidth="1"/>
    <col min="9912" max="9912" width="16.5703125" style="713" customWidth="1"/>
    <col min="9913" max="9913" width="16.42578125" style="713" customWidth="1"/>
    <col min="9914" max="9914" width="17.28515625" style="713" customWidth="1"/>
    <col min="9915" max="9915" width="15.7109375" style="713" customWidth="1"/>
    <col min="9916" max="9916" width="11.42578125" style="713"/>
    <col min="9917" max="9917" width="11.5703125" style="713" customWidth="1"/>
    <col min="9918" max="9918" width="18.7109375" style="713" customWidth="1"/>
    <col min="9919" max="9919" width="17.28515625" style="713" customWidth="1"/>
    <col min="9920" max="9920" width="11.42578125" style="713"/>
    <col min="9921" max="9921" width="15.28515625" style="713" customWidth="1"/>
    <col min="9922" max="9923" width="11.42578125" style="713"/>
    <col min="9924" max="9924" width="14" style="713" bestFit="1" customWidth="1"/>
    <col min="9925" max="9925" width="14.28515625" style="713" customWidth="1"/>
    <col min="9926" max="9927" width="15" style="713" bestFit="1" customWidth="1"/>
    <col min="9928" max="9928" width="14.7109375" style="713" bestFit="1" customWidth="1"/>
    <col min="9929" max="9930" width="11.42578125" style="713"/>
    <col min="9931" max="9931" width="17.7109375" style="713" customWidth="1"/>
    <col min="9932" max="9932" width="15.42578125" style="713" customWidth="1"/>
    <col min="9933" max="10091" width="11.42578125" style="713"/>
    <col min="10092" max="10092" width="3.7109375" style="713" customWidth="1"/>
    <col min="10093" max="10093" width="7.28515625" style="713" customWidth="1"/>
    <col min="10094" max="10094" width="38" style="713" customWidth="1"/>
    <col min="10095" max="10137" width="0" style="713" hidden="1" customWidth="1"/>
    <col min="10138" max="10138" width="18.28515625" style="713" customWidth="1"/>
    <col min="10139" max="10139" width="0" style="713" hidden="1" customWidth="1"/>
    <col min="10140" max="10140" width="20" style="713" customWidth="1"/>
    <col min="10141" max="10141" width="19.85546875" style="713" customWidth="1"/>
    <col min="10142" max="10142" width="19.5703125" style="713" customWidth="1"/>
    <col min="10143" max="10143" width="22.140625" style="713" customWidth="1"/>
    <col min="10144" max="10144" width="19.85546875" style="713" customWidth="1"/>
    <col min="10145" max="10145" width="17.7109375" style="713" customWidth="1"/>
    <col min="10146" max="10146" width="21" style="713" customWidth="1"/>
    <col min="10147" max="10147" width="18.28515625" style="713" customWidth="1"/>
    <col min="10148" max="10148" width="19.28515625" style="713" customWidth="1"/>
    <col min="10149" max="10163" width="0" style="713" hidden="1" customWidth="1"/>
    <col min="10164" max="10164" width="18.28515625" style="713" customWidth="1"/>
    <col min="10165" max="10165" width="17.28515625" style="713" customWidth="1"/>
    <col min="10166" max="10166" width="18.7109375" style="713" customWidth="1"/>
    <col min="10167" max="10167" width="18.28515625" style="713" customWidth="1"/>
    <col min="10168" max="10168" width="16.5703125" style="713" customWidth="1"/>
    <col min="10169" max="10169" width="16.42578125" style="713" customWidth="1"/>
    <col min="10170" max="10170" width="17.28515625" style="713" customWidth="1"/>
    <col min="10171" max="10171" width="15.7109375" style="713" customWidth="1"/>
    <col min="10172" max="10172" width="11.42578125" style="713"/>
    <col min="10173" max="10173" width="11.5703125" style="713" customWidth="1"/>
    <col min="10174" max="10174" width="18.7109375" style="713" customWidth="1"/>
    <col min="10175" max="10175" width="17.28515625" style="713" customWidth="1"/>
    <col min="10176" max="10176" width="11.42578125" style="713"/>
    <col min="10177" max="10177" width="15.28515625" style="713" customWidth="1"/>
    <col min="10178" max="10179" width="11.42578125" style="713"/>
    <col min="10180" max="10180" width="14" style="713" bestFit="1" customWidth="1"/>
    <col min="10181" max="10181" width="14.28515625" style="713" customWidth="1"/>
    <col min="10182" max="10183" width="15" style="713" bestFit="1" customWidth="1"/>
    <col min="10184" max="10184" width="14.7109375" style="713" bestFit="1" customWidth="1"/>
    <col min="10185" max="10186" width="11.42578125" style="713"/>
    <col min="10187" max="10187" width="17.7109375" style="713" customWidth="1"/>
    <col min="10188" max="10188" width="15.42578125" style="713" customWidth="1"/>
    <col min="10189" max="10347" width="11.42578125" style="713"/>
    <col min="10348" max="10348" width="3.7109375" style="713" customWidth="1"/>
    <col min="10349" max="10349" width="7.28515625" style="713" customWidth="1"/>
    <col min="10350" max="10350" width="38" style="713" customWidth="1"/>
    <col min="10351" max="10393" width="0" style="713" hidden="1" customWidth="1"/>
    <col min="10394" max="10394" width="18.28515625" style="713" customWidth="1"/>
    <col min="10395" max="10395" width="0" style="713" hidden="1" customWidth="1"/>
    <col min="10396" max="10396" width="20" style="713" customWidth="1"/>
    <col min="10397" max="10397" width="19.85546875" style="713" customWidth="1"/>
    <col min="10398" max="10398" width="19.5703125" style="713" customWidth="1"/>
    <col min="10399" max="10399" width="22.140625" style="713" customWidth="1"/>
    <col min="10400" max="10400" width="19.85546875" style="713" customWidth="1"/>
    <col min="10401" max="10401" width="17.7109375" style="713" customWidth="1"/>
    <col min="10402" max="10402" width="21" style="713" customWidth="1"/>
    <col min="10403" max="10403" width="18.28515625" style="713" customWidth="1"/>
    <col min="10404" max="10404" width="19.28515625" style="713" customWidth="1"/>
    <col min="10405" max="10419" width="0" style="713" hidden="1" customWidth="1"/>
    <col min="10420" max="10420" width="18.28515625" style="713" customWidth="1"/>
    <col min="10421" max="10421" width="17.28515625" style="713" customWidth="1"/>
    <col min="10422" max="10422" width="18.7109375" style="713" customWidth="1"/>
    <col min="10423" max="10423" width="18.28515625" style="713" customWidth="1"/>
    <col min="10424" max="10424" width="16.5703125" style="713" customWidth="1"/>
    <col min="10425" max="10425" width="16.42578125" style="713" customWidth="1"/>
    <col min="10426" max="10426" width="17.28515625" style="713" customWidth="1"/>
    <col min="10427" max="10427" width="15.7109375" style="713" customWidth="1"/>
    <col min="10428" max="10428" width="11.42578125" style="713"/>
    <col min="10429" max="10429" width="11.5703125" style="713" customWidth="1"/>
    <col min="10430" max="10430" width="18.7109375" style="713" customWidth="1"/>
    <col min="10431" max="10431" width="17.28515625" style="713" customWidth="1"/>
    <col min="10432" max="10432" width="11.42578125" style="713"/>
    <col min="10433" max="10433" width="15.28515625" style="713" customWidth="1"/>
    <col min="10434" max="10435" width="11.42578125" style="713"/>
    <col min="10436" max="10436" width="14" style="713" bestFit="1" customWidth="1"/>
    <col min="10437" max="10437" width="14.28515625" style="713" customWidth="1"/>
    <col min="10438" max="10439" width="15" style="713" bestFit="1" customWidth="1"/>
    <col min="10440" max="10440" width="14.7109375" style="713" bestFit="1" customWidth="1"/>
    <col min="10441" max="10442" width="11.42578125" style="713"/>
    <col min="10443" max="10443" width="17.7109375" style="713" customWidth="1"/>
    <col min="10444" max="10444" width="15.42578125" style="713" customWidth="1"/>
    <col min="10445" max="10603" width="11.42578125" style="713"/>
    <col min="10604" max="10604" width="3.7109375" style="713" customWidth="1"/>
    <col min="10605" max="10605" width="7.28515625" style="713" customWidth="1"/>
    <col min="10606" max="10606" width="38" style="713" customWidth="1"/>
    <col min="10607" max="10649" width="0" style="713" hidden="1" customWidth="1"/>
    <col min="10650" max="10650" width="18.28515625" style="713" customWidth="1"/>
    <col min="10651" max="10651" width="0" style="713" hidden="1" customWidth="1"/>
    <col min="10652" max="10652" width="20" style="713" customWidth="1"/>
    <col min="10653" max="10653" width="19.85546875" style="713" customWidth="1"/>
    <col min="10654" max="10654" width="19.5703125" style="713" customWidth="1"/>
    <col min="10655" max="10655" width="22.140625" style="713" customWidth="1"/>
    <col min="10656" max="10656" width="19.85546875" style="713" customWidth="1"/>
    <col min="10657" max="10657" width="17.7109375" style="713" customWidth="1"/>
    <col min="10658" max="10658" width="21" style="713" customWidth="1"/>
    <col min="10659" max="10659" width="18.28515625" style="713" customWidth="1"/>
    <col min="10660" max="10660" width="19.28515625" style="713" customWidth="1"/>
    <col min="10661" max="10675" width="0" style="713" hidden="1" customWidth="1"/>
    <col min="10676" max="10676" width="18.28515625" style="713" customWidth="1"/>
    <col min="10677" max="10677" width="17.28515625" style="713" customWidth="1"/>
    <col min="10678" max="10678" width="18.7109375" style="713" customWidth="1"/>
    <col min="10679" max="10679" width="18.28515625" style="713" customWidth="1"/>
    <col min="10680" max="10680" width="16.5703125" style="713" customWidth="1"/>
    <col min="10681" max="10681" width="16.42578125" style="713" customWidth="1"/>
    <col min="10682" max="10682" width="17.28515625" style="713" customWidth="1"/>
    <col min="10683" max="10683" width="15.7109375" style="713" customWidth="1"/>
    <col min="10684" max="10684" width="11.42578125" style="713"/>
    <col min="10685" max="10685" width="11.5703125" style="713" customWidth="1"/>
    <col min="10686" max="10686" width="18.7109375" style="713" customWidth="1"/>
    <col min="10687" max="10687" width="17.28515625" style="713" customWidth="1"/>
    <col min="10688" max="10688" width="11.42578125" style="713"/>
    <col min="10689" max="10689" width="15.28515625" style="713" customWidth="1"/>
    <col min="10690" max="10691" width="11.42578125" style="713"/>
    <col min="10692" max="10692" width="14" style="713" bestFit="1" customWidth="1"/>
    <col min="10693" max="10693" width="14.28515625" style="713" customWidth="1"/>
    <col min="10694" max="10695" width="15" style="713" bestFit="1" customWidth="1"/>
    <col min="10696" max="10696" width="14.7109375" style="713" bestFit="1" customWidth="1"/>
    <col min="10697" max="10698" width="11.42578125" style="713"/>
    <col min="10699" max="10699" width="17.7109375" style="713" customWidth="1"/>
    <col min="10700" max="10700" width="15.42578125" style="713" customWidth="1"/>
    <col min="10701" max="10859" width="11.42578125" style="713"/>
    <col min="10860" max="10860" width="3.7109375" style="713" customWidth="1"/>
    <col min="10861" max="10861" width="7.28515625" style="713" customWidth="1"/>
    <col min="10862" max="10862" width="38" style="713" customWidth="1"/>
    <col min="10863" max="10905" width="0" style="713" hidden="1" customWidth="1"/>
    <col min="10906" max="10906" width="18.28515625" style="713" customWidth="1"/>
    <col min="10907" max="10907" width="0" style="713" hidden="1" customWidth="1"/>
    <col min="10908" max="10908" width="20" style="713" customWidth="1"/>
    <col min="10909" max="10909" width="19.85546875" style="713" customWidth="1"/>
    <col min="10910" max="10910" width="19.5703125" style="713" customWidth="1"/>
    <col min="10911" max="10911" width="22.140625" style="713" customWidth="1"/>
    <col min="10912" max="10912" width="19.85546875" style="713" customWidth="1"/>
    <col min="10913" max="10913" width="17.7109375" style="713" customWidth="1"/>
    <col min="10914" max="10914" width="21" style="713" customWidth="1"/>
    <col min="10915" max="10915" width="18.28515625" style="713" customWidth="1"/>
    <col min="10916" max="10916" width="19.28515625" style="713" customWidth="1"/>
    <col min="10917" max="10931" width="0" style="713" hidden="1" customWidth="1"/>
    <col min="10932" max="10932" width="18.28515625" style="713" customWidth="1"/>
    <col min="10933" max="10933" width="17.28515625" style="713" customWidth="1"/>
    <col min="10934" max="10934" width="18.7109375" style="713" customWidth="1"/>
    <col min="10935" max="10935" width="18.28515625" style="713" customWidth="1"/>
    <col min="10936" max="10936" width="16.5703125" style="713" customWidth="1"/>
    <col min="10937" max="10937" width="16.42578125" style="713" customWidth="1"/>
    <col min="10938" max="10938" width="17.28515625" style="713" customWidth="1"/>
    <col min="10939" max="10939" width="15.7109375" style="713" customWidth="1"/>
    <col min="10940" max="10940" width="11.42578125" style="713"/>
    <col min="10941" max="10941" width="11.5703125" style="713" customWidth="1"/>
    <col min="10942" max="10942" width="18.7109375" style="713" customWidth="1"/>
    <col min="10943" max="10943" width="17.28515625" style="713" customWidth="1"/>
    <col min="10944" max="10944" width="11.42578125" style="713"/>
    <col min="10945" max="10945" width="15.28515625" style="713" customWidth="1"/>
    <col min="10946" max="10947" width="11.42578125" style="713"/>
    <col min="10948" max="10948" width="14" style="713" bestFit="1" customWidth="1"/>
    <col min="10949" max="10949" width="14.28515625" style="713" customWidth="1"/>
    <col min="10950" max="10951" width="15" style="713" bestFit="1" customWidth="1"/>
    <col min="10952" max="10952" width="14.7109375" style="713" bestFit="1" customWidth="1"/>
    <col min="10953" max="10954" width="11.42578125" style="713"/>
    <col min="10955" max="10955" width="17.7109375" style="713" customWidth="1"/>
    <col min="10956" max="10956" width="15.42578125" style="713" customWidth="1"/>
    <col min="10957" max="11115" width="11.42578125" style="713"/>
    <col min="11116" max="11116" width="3.7109375" style="713" customWidth="1"/>
    <col min="11117" max="11117" width="7.28515625" style="713" customWidth="1"/>
    <col min="11118" max="11118" width="38" style="713" customWidth="1"/>
    <col min="11119" max="11161" width="0" style="713" hidden="1" customWidth="1"/>
    <col min="11162" max="11162" width="18.28515625" style="713" customWidth="1"/>
    <col min="11163" max="11163" width="0" style="713" hidden="1" customWidth="1"/>
    <col min="11164" max="11164" width="20" style="713" customWidth="1"/>
    <col min="11165" max="11165" width="19.85546875" style="713" customWidth="1"/>
    <col min="11166" max="11166" width="19.5703125" style="713" customWidth="1"/>
    <col min="11167" max="11167" width="22.140625" style="713" customWidth="1"/>
    <col min="11168" max="11168" width="19.85546875" style="713" customWidth="1"/>
    <col min="11169" max="11169" width="17.7109375" style="713" customWidth="1"/>
    <col min="11170" max="11170" width="21" style="713" customWidth="1"/>
    <col min="11171" max="11171" width="18.28515625" style="713" customWidth="1"/>
    <col min="11172" max="11172" width="19.28515625" style="713" customWidth="1"/>
    <col min="11173" max="11187" width="0" style="713" hidden="1" customWidth="1"/>
    <col min="11188" max="11188" width="18.28515625" style="713" customWidth="1"/>
    <col min="11189" max="11189" width="17.28515625" style="713" customWidth="1"/>
    <col min="11190" max="11190" width="18.7109375" style="713" customWidth="1"/>
    <col min="11191" max="11191" width="18.28515625" style="713" customWidth="1"/>
    <col min="11192" max="11192" width="16.5703125" style="713" customWidth="1"/>
    <col min="11193" max="11193" width="16.42578125" style="713" customWidth="1"/>
    <col min="11194" max="11194" width="17.28515625" style="713" customWidth="1"/>
    <col min="11195" max="11195" width="15.7109375" style="713" customWidth="1"/>
    <col min="11196" max="11196" width="11.42578125" style="713"/>
    <col min="11197" max="11197" width="11.5703125" style="713" customWidth="1"/>
    <col min="11198" max="11198" width="18.7109375" style="713" customWidth="1"/>
    <col min="11199" max="11199" width="17.28515625" style="713" customWidth="1"/>
    <col min="11200" max="11200" width="11.42578125" style="713"/>
    <col min="11201" max="11201" width="15.28515625" style="713" customWidth="1"/>
    <col min="11202" max="11203" width="11.42578125" style="713"/>
    <col min="11204" max="11204" width="14" style="713" bestFit="1" customWidth="1"/>
    <col min="11205" max="11205" width="14.28515625" style="713" customWidth="1"/>
    <col min="11206" max="11207" width="15" style="713" bestFit="1" customWidth="1"/>
    <col min="11208" max="11208" width="14.7109375" style="713" bestFit="1" customWidth="1"/>
    <col min="11209" max="11210" width="11.42578125" style="713"/>
    <col min="11211" max="11211" width="17.7109375" style="713" customWidth="1"/>
    <col min="11212" max="11212" width="15.42578125" style="713" customWidth="1"/>
    <col min="11213" max="11371" width="11.42578125" style="713"/>
    <col min="11372" max="11372" width="3.7109375" style="713" customWidth="1"/>
    <col min="11373" max="11373" width="7.28515625" style="713" customWidth="1"/>
    <col min="11374" max="11374" width="38" style="713" customWidth="1"/>
    <col min="11375" max="11417" width="0" style="713" hidden="1" customWidth="1"/>
    <col min="11418" max="11418" width="18.28515625" style="713" customWidth="1"/>
    <col min="11419" max="11419" width="0" style="713" hidden="1" customWidth="1"/>
    <col min="11420" max="11420" width="20" style="713" customWidth="1"/>
    <col min="11421" max="11421" width="19.85546875" style="713" customWidth="1"/>
    <col min="11422" max="11422" width="19.5703125" style="713" customWidth="1"/>
    <col min="11423" max="11423" width="22.140625" style="713" customWidth="1"/>
    <col min="11424" max="11424" width="19.85546875" style="713" customWidth="1"/>
    <col min="11425" max="11425" width="17.7109375" style="713" customWidth="1"/>
    <col min="11426" max="11426" width="21" style="713" customWidth="1"/>
    <col min="11427" max="11427" width="18.28515625" style="713" customWidth="1"/>
    <col min="11428" max="11428" width="19.28515625" style="713" customWidth="1"/>
    <col min="11429" max="11443" width="0" style="713" hidden="1" customWidth="1"/>
    <col min="11444" max="11444" width="18.28515625" style="713" customWidth="1"/>
    <col min="11445" max="11445" width="17.28515625" style="713" customWidth="1"/>
    <col min="11446" max="11446" width="18.7109375" style="713" customWidth="1"/>
    <col min="11447" max="11447" width="18.28515625" style="713" customWidth="1"/>
    <col min="11448" max="11448" width="16.5703125" style="713" customWidth="1"/>
    <col min="11449" max="11449" width="16.42578125" style="713" customWidth="1"/>
    <col min="11450" max="11450" width="17.28515625" style="713" customWidth="1"/>
    <col min="11451" max="11451" width="15.7109375" style="713" customWidth="1"/>
    <col min="11452" max="11452" width="11.42578125" style="713"/>
    <col min="11453" max="11453" width="11.5703125" style="713" customWidth="1"/>
    <col min="11454" max="11454" width="18.7109375" style="713" customWidth="1"/>
    <col min="11455" max="11455" width="17.28515625" style="713" customWidth="1"/>
    <col min="11456" max="11456" width="11.42578125" style="713"/>
    <col min="11457" max="11457" width="15.28515625" style="713" customWidth="1"/>
    <col min="11458" max="11459" width="11.42578125" style="713"/>
    <col min="11460" max="11460" width="14" style="713" bestFit="1" customWidth="1"/>
    <col min="11461" max="11461" width="14.28515625" style="713" customWidth="1"/>
    <col min="11462" max="11463" width="15" style="713" bestFit="1" customWidth="1"/>
    <col min="11464" max="11464" width="14.7109375" style="713" bestFit="1" customWidth="1"/>
    <col min="11465" max="11466" width="11.42578125" style="713"/>
    <col min="11467" max="11467" width="17.7109375" style="713" customWidth="1"/>
    <col min="11468" max="11468" width="15.42578125" style="713" customWidth="1"/>
    <col min="11469" max="11627" width="11.42578125" style="713"/>
    <col min="11628" max="11628" width="3.7109375" style="713" customWidth="1"/>
    <col min="11629" max="11629" width="7.28515625" style="713" customWidth="1"/>
    <col min="11630" max="11630" width="38" style="713" customWidth="1"/>
    <col min="11631" max="11673" width="0" style="713" hidden="1" customWidth="1"/>
    <col min="11674" max="11674" width="18.28515625" style="713" customWidth="1"/>
    <col min="11675" max="11675" width="0" style="713" hidden="1" customWidth="1"/>
    <col min="11676" max="11676" width="20" style="713" customWidth="1"/>
    <col min="11677" max="11677" width="19.85546875" style="713" customWidth="1"/>
    <col min="11678" max="11678" width="19.5703125" style="713" customWidth="1"/>
    <col min="11679" max="11679" width="22.140625" style="713" customWidth="1"/>
    <col min="11680" max="11680" width="19.85546875" style="713" customWidth="1"/>
    <col min="11681" max="11681" width="17.7109375" style="713" customWidth="1"/>
    <col min="11682" max="11682" width="21" style="713" customWidth="1"/>
    <col min="11683" max="11683" width="18.28515625" style="713" customWidth="1"/>
    <col min="11684" max="11684" width="19.28515625" style="713" customWidth="1"/>
    <col min="11685" max="11699" width="0" style="713" hidden="1" customWidth="1"/>
    <col min="11700" max="11700" width="18.28515625" style="713" customWidth="1"/>
    <col min="11701" max="11701" width="17.28515625" style="713" customWidth="1"/>
    <col min="11702" max="11702" width="18.7109375" style="713" customWidth="1"/>
    <col min="11703" max="11703" width="18.28515625" style="713" customWidth="1"/>
    <col min="11704" max="11704" width="16.5703125" style="713" customWidth="1"/>
    <col min="11705" max="11705" width="16.42578125" style="713" customWidth="1"/>
    <col min="11706" max="11706" width="17.28515625" style="713" customWidth="1"/>
    <col min="11707" max="11707" width="15.7109375" style="713" customWidth="1"/>
    <col min="11708" max="11708" width="11.42578125" style="713"/>
    <col min="11709" max="11709" width="11.5703125" style="713" customWidth="1"/>
    <col min="11710" max="11710" width="18.7109375" style="713" customWidth="1"/>
    <col min="11711" max="11711" width="17.28515625" style="713" customWidth="1"/>
    <col min="11712" max="11712" width="11.42578125" style="713"/>
    <col min="11713" max="11713" width="15.28515625" style="713" customWidth="1"/>
    <col min="11714" max="11715" width="11.42578125" style="713"/>
    <col min="11716" max="11716" width="14" style="713" bestFit="1" customWidth="1"/>
    <col min="11717" max="11717" width="14.28515625" style="713" customWidth="1"/>
    <col min="11718" max="11719" width="15" style="713" bestFit="1" customWidth="1"/>
    <col min="11720" max="11720" width="14.7109375" style="713" bestFit="1" customWidth="1"/>
    <col min="11721" max="11722" width="11.42578125" style="713"/>
    <col min="11723" max="11723" width="17.7109375" style="713" customWidth="1"/>
    <col min="11724" max="11724" width="15.42578125" style="713" customWidth="1"/>
    <col min="11725" max="11883" width="11.42578125" style="713"/>
    <col min="11884" max="11884" width="3.7109375" style="713" customWidth="1"/>
    <col min="11885" max="11885" width="7.28515625" style="713" customWidth="1"/>
    <col min="11886" max="11886" width="38" style="713" customWidth="1"/>
    <col min="11887" max="11929" width="0" style="713" hidden="1" customWidth="1"/>
    <col min="11930" max="11930" width="18.28515625" style="713" customWidth="1"/>
    <col min="11931" max="11931" width="0" style="713" hidden="1" customWidth="1"/>
    <col min="11932" max="11932" width="20" style="713" customWidth="1"/>
    <col min="11933" max="11933" width="19.85546875" style="713" customWidth="1"/>
    <col min="11934" max="11934" width="19.5703125" style="713" customWidth="1"/>
    <col min="11935" max="11935" width="22.140625" style="713" customWidth="1"/>
    <col min="11936" max="11936" width="19.85546875" style="713" customWidth="1"/>
    <col min="11937" max="11937" width="17.7109375" style="713" customWidth="1"/>
    <col min="11938" max="11938" width="21" style="713" customWidth="1"/>
    <col min="11939" max="11939" width="18.28515625" style="713" customWidth="1"/>
    <col min="11940" max="11940" width="19.28515625" style="713" customWidth="1"/>
    <col min="11941" max="11955" width="0" style="713" hidden="1" customWidth="1"/>
    <col min="11956" max="11956" width="18.28515625" style="713" customWidth="1"/>
    <col min="11957" max="11957" width="17.28515625" style="713" customWidth="1"/>
    <col min="11958" max="11958" width="18.7109375" style="713" customWidth="1"/>
    <col min="11959" max="11959" width="18.28515625" style="713" customWidth="1"/>
    <col min="11960" max="11960" width="16.5703125" style="713" customWidth="1"/>
    <col min="11961" max="11961" width="16.42578125" style="713" customWidth="1"/>
    <col min="11962" max="11962" width="17.28515625" style="713" customWidth="1"/>
    <col min="11963" max="11963" width="15.7109375" style="713" customWidth="1"/>
    <col min="11964" max="11964" width="11.42578125" style="713"/>
    <col min="11965" max="11965" width="11.5703125" style="713" customWidth="1"/>
    <col min="11966" max="11966" width="18.7109375" style="713" customWidth="1"/>
    <col min="11967" max="11967" width="17.28515625" style="713" customWidth="1"/>
    <col min="11968" max="11968" width="11.42578125" style="713"/>
    <col min="11969" max="11969" width="15.28515625" style="713" customWidth="1"/>
    <col min="11970" max="11971" width="11.42578125" style="713"/>
    <col min="11972" max="11972" width="14" style="713" bestFit="1" customWidth="1"/>
    <col min="11973" max="11973" width="14.28515625" style="713" customWidth="1"/>
    <col min="11974" max="11975" width="15" style="713" bestFit="1" customWidth="1"/>
    <col min="11976" max="11976" width="14.7109375" style="713" bestFit="1" customWidth="1"/>
    <col min="11977" max="11978" width="11.42578125" style="713"/>
    <col min="11979" max="11979" width="17.7109375" style="713" customWidth="1"/>
    <col min="11980" max="11980" width="15.42578125" style="713" customWidth="1"/>
    <col min="11981" max="12139" width="11.42578125" style="713"/>
    <col min="12140" max="12140" width="3.7109375" style="713" customWidth="1"/>
    <col min="12141" max="12141" width="7.28515625" style="713" customWidth="1"/>
    <col min="12142" max="12142" width="38" style="713" customWidth="1"/>
    <col min="12143" max="12185" width="0" style="713" hidden="1" customWidth="1"/>
    <col min="12186" max="12186" width="18.28515625" style="713" customWidth="1"/>
    <col min="12187" max="12187" width="0" style="713" hidden="1" customWidth="1"/>
    <col min="12188" max="12188" width="20" style="713" customWidth="1"/>
    <col min="12189" max="12189" width="19.85546875" style="713" customWidth="1"/>
    <col min="12190" max="12190" width="19.5703125" style="713" customWidth="1"/>
    <col min="12191" max="12191" width="22.140625" style="713" customWidth="1"/>
    <col min="12192" max="12192" width="19.85546875" style="713" customWidth="1"/>
    <col min="12193" max="12193" width="17.7109375" style="713" customWidth="1"/>
    <col min="12194" max="12194" width="21" style="713" customWidth="1"/>
    <col min="12195" max="12195" width="18.28515625" style="713" customWidth="1"/>
    <col min="12196" max="12196" width="19.28515625" style="713" customWidth="1"/>
    <col min="12197" max="12211" width="0" style="713" hidden="1" customWidth="1"/>
    <col min="12212" max="12212" width="18.28515625" style="713" customWidth="1"/>
    <col min="12213" max="12213" width="17.28515625" style="713" customWidth="1"/>
    <col min="12214" max="12214" width="18.7109375" style="713" customWidth="1"/>
    <col min="12215" max="12215" width="18.28515625" style="713" customWidth="1"/>
    <col min="12216" max="12216" width="16.5703125" style="713" customWidth="1"/>
    <col min="12217" max="12217" width="16.42578125" style="713" customWidth="1"/>
    <col min="12218" max="12218" width="17.28515625" style="713" customWidth="1"/>
    <col min="12219" max="12219" width="15.7109375" style="713" customWidth="1"/>
    <col min="12220" max="12220" width="11.42578125" style="713"/>
    <col min="12221" max="12221" width="11.5703125" style="713" customWidth="1"/>
    <col min="12222" max="12222" width="18.7109375" style="713" customWidth="1"/>
    <col min="12223" max="12223" width="17.28515625" style="713" customWidth="1"/>
    <col min="12224" max="12224" width="11.42578125" style="713"/>
    <col min="12225" max="12225" width="15.28515625" style="713" customWidth="1"/>
    <col min="12226" max="12227" width="11.42578125" style="713"/>
    <col min="12228" max="12228" width="14" style="713" bestFit="1" customWidth="1"/>
    <col min="12229" max="12229" width="14.28515625" style="713" customWidth="1"/>
    <col min="12230" max="12231" width="15" style="713" bestFit="1" customWidth="1"/>
    <col min="12232" max="12232" width="14.7109375" style="713" bestFit="1" customWidth="1"/>
    <col min="12233" max="12234" width="11.42578125" style="713"/>
    <col min="12235" max="12235" width="17.7109375" style="713" customWidth="1"/>
    <col min="12236" max="12236" width="15.42578125" style="713" customWidth="1"/>
    <col min="12237" max="12395" width="11.42578125" style="713"/>
    <col min="12396" max="12396" width="3.7109375" style="713" customWidth="1"/>
    <col min="12397" max="12397" width="7.28515625" style="713" customWidth="1"/>
    <col min="12398" max="12398" width="38" style="713" customWidth="1"/>
    <col min="12399" max="12441" width="0" style="713" hidden="1" customWidth="1"/>
    <col min="12442" max="12442" width="18.28515625" style="713" customWidth="1"/>
    <col min="12443" max="12443" width="0" style="713" hidden="1" customWidth="1"/>
    <col min="12444" max="12444" width="20" style="713" customWidth="1"/>
    <col min="12445" max="12445" width="19.85546875" style="713" customWidth="1"/>
    <col min="12446" max="12446" width="19.5703125" style="713" customWidth="1"/>
    <col min="12447" max="12447" width="22.140625" style="713" customWidth="1"/>
    <col min="12448" max="12448" width="19.85546875" style="713" customWidth="1"/>
    <col min="12449" max="12449" width="17.7109375" style="713" customWidth="1"/>
    <col min="12450" max="12450" width="21" style="713" customWidth="1"/>
    <col min="12451" max="12451" width="18.28515625" style="713" customWidth="1"/>
    <col min="12452" max="12452" width="19.28515625" style="713" customWidth="1"/>
    <col min="12453" max="12467" width="0" style="713" hidden="1" customWidth="1"/>
    <col min="12468" max="12468" width="18.28515625" style="713" customWidth="1"/>
    <col min="12469" max="12469" width="17.28515625" style="713" customWidth="1"/>
    <col min="12470" max="12470" width="18.7109375" style="713" customWidth="1"/>
    <col min="12471" max="12471" width="18.28515625" style="713" customWidth="1"/>
    <col min="12472" max="12472" width="16.5703125" style="713" customWidth="1"/>
    <col min="12473" max="12473" width="16.42578125" style="713" customWidth="1"/>
    <col min="12474" max="12474" width="17.28515625" style="713" customWidth="1"/>
    <col min="12475" max="12475" width="15.7109375" style="713" customWidth="1"/>
    <col min="12476" max="12476" width="11.42578125" style="713"/>
    <col min="12477" max="12477" width="11.5703125" style="713" customWidth="1"/>
    <col min="12478" max="12478" width="18.7109375" style="713" customWidth="1"/>
    <col min="12479" max="12479" width="17.28515625" style="713" customWidth="1"/>
    <col min="12480" max="12480" width="11.42578125" style="713"/>
    <col min="12481" max="12481" width="15.28515625" style="713" customWidth="1"/>
    <col min="12482" max="12483" width="11.42578125" style="713"/>
    <col min="12484" max="12484" width="14" style="713" bestFit="1" customWidth="1"/>
    <col min="12485" max="12485" width="14.28515625" style="713" customWidth="1"/>
    <col min="12486" max="12487" width="15" style="713" bestFit="1" customWidth="1"/>
    <col min="12488" max="12488" width="14.7109375" style="713" bestFit="1" customWidth="1"/>
    <col min="12489" max="12490" width="11.42578125" style="713"/>
    <col min="12491" max="12491" width="17.7109375" style="713" customWidth="1"/>
    <col min="12492" max="12492" width="15.42578125" style="713" customWidth="1"/>
    <col min="12493" max="12651" width="11.42578125" style="713"/>
    <col min="12652" max="12652" width="3.7109375" style="713" customWidth="1"/>
    <col min="12653" max="12653" width="7.28515625" style="713" customWidth="1"/>
    <col min="12654" max="12654" width="38" style="713" customWidth="1"/>
    <col min="12655" max="12697" width="0" style="713" hidden="1" customWidth="1"/>
    <col min="12698" max="12698" width="18.28515625" style="713" customWidth="1"/>
    <col min="12699" max="12699" width="0" style="713" hidden="1" customWidth="1"/>
    <col min="12700" max="12700" width="20" style="713" customWidth="1"/>
    <col min="12701" max="12701" width="19.85546875" style="713" customWidth="1"/>
    <col min="12702" max="12702" width="19.5703125" style="713" customWidth="1"/>
    <col min="12703" max="12703" width="22.140625" style="713" customWidth="1"/>
    <col min="12704" max="12704" width="19.85546875" style="713" customWidth="1"/>
    <col min="12705" max="12705" width="17.7109375" style="713" customWidth="1"/>
    <col min="12706" max="12706" width="21" style="713" customWidth="1"/>
    <col min="12707" max="12707" width="18.28515625" style="713" customWidth="1"/>
    <col min="12708" max="12708" width="19.28515625" style="713" customWidth="1"/>
    <col min="12709" max="12723" width="0" style="713" hidden="1" customWidth="1"/>
    <col min="12724" max="12724" width="18.28515625" style="713" customWidth="1"/>
    <col min="12725" max="12725" width="17.28515625" style="713" customWidth="1"/>
    <col min="12726" max="12726" width="18.7109375" style="713" customWidth="1"/>
    <col min="12727" max="12727" width="18.28515625" style="713" customWidth="1"/>
    <col min="12728" max="12728" width="16.5703125" style="713" customWidth="1"/>
    <col min="12729" max="12729" width="16.42578125" style="713" customWidth="1"/>
    <col min="12730" max="12730" width="17.28515625" style="713" customWidth="1"/>
    <col min="12731" max="12731" width="15.7109375" style="713" customWidth="1"/>
    <col min="12732" max="12732" width="11.42578125" style="713"/>
    <col min="12733" max="12733" width="11.5703125" style="713" customWidth="1"/>
    <col min="12734" max="12734" width="18.7109375" style="713" customWidth="1"/>
    <col min="12735" max="12735" width="17.28515625" style="713" customWidth="1"/>
    <col min="12736" max="12736" width="11.42578125" style="713"/>
    <col min="12737" max="12737" width="15.28515625" style="713" customWidth="1"/>
    <col min="12738" max="12739" width="11.42578125" style="713"/>
    <col min="12740" max="12740" width="14" style="713" bestFit="1" customWidth="1"/>
    <col min="12741" max="12741" width="14.28515625" style="713" customWidth="1"/>
    <col min="12742" max="12743" width="15" style="713" bestFit="1" customWidth="1"/>
    <col min="12744" max="12744" width="14.7109375" style="713" bestFit="1" customWidth="1"/>
    <col min="12745" max="12746" width="11.42578125" style="713"/>
    <col min="12747" max="12747" width="17.7109375" style="713" customWidth="1"/>
    <col min="12748" max="12748" width="15.42578125" style="713" customWidth="1"/>
    <col min="12749" max="12907" width="11.42578125" style="713"/>
    <col min="12908" max="12908" width="3.7109375" style="713" customWidth="1"/>
    <col min="12909" max="12909" width="7.28515625" style="713" customWidth="1"/>
    <col min="12910" max="12910" width="38" style="713" customWidth="1"/>
    <col min="12911" max="12953" width="0" style="713" hidden="1" customWidth="1"/>
    <col min="12954" max="12954" width="18.28515625" style="713" customWidth="1"/>
    <col min="12955" max="12955" width="0" style="713" hidden="1" customWidth="1"/>
    <col min="12956" max="12956" width="20" style="713" customWidth="1"/>
    <col min="12957" max="12957" width="19.85546875" style="713" customWidth="1"/>
    <col min="12958" max="12958" width="19.5703125" style="713" customWidth="1"/>
    <col min="12959" max="12959" width="22.140625" style="713" customWidth="1"/>
    <col min="12960" max="12960" width="19.85546875" style="713" customWidth="1"/>
    <col min="12961" max="12961" width="17.7109375" style="713" customWidth="1"/>
    <col min="12962" max="12962" width="21" style="713" customWidth="1"/>
    <col min="12963" max="12963" width="18.28515625" style="713" customWidth="1"/>
    <col min="12964" max="12964" width="19.28515625" style="713" customWidth="1"/>
    <col min="12965" max="12979" width="0" style="713" hidden="1" customWidth="1"/>
    <col min="12980" max="12980" width="18.28515625" style="713" customWidth="1"/>
    <col min="12981" max="12981" width="17.28515625" style="713" customWidth="1"/>
    <col min="12982" max="12982" width="18.7109375" style="713" customWidth="1"/>
    <col min="12983" max="12983" width="18.28515625" style="713" customWidth="1"/>
    <col min="12984" max="12984" width="16.5703125" style="713" customWidth="1"/>
    <col min="12985" max="12985" width="16.42578125" style="713" customWidth="1"/>
    <col min="12986" max="12986" width="17.28515625" style="713" customWidth="1"/>
    <col min="12987" max="12987" width="15.7109375" style="713" customWidth="1"/>
    <col min="12988" max="12988" width="11.42578125" style="713"/>
    <col min="12989" max="12989" width="11.5703125" style="713" customWidth="1"/>
    <col min="12990" max="12990" width="18.7109375" style="713" customWidth="1"/>
    <col min="12991" max="12991" width="17.28515625" style="713" customWidth="1"/>
    <col min="12992" max="12992" width="11.42578125" style="713"/>
    <col min="12993" max="12993" width="15.28515625" style="713" customWidth="1"/>
    <col min="12994" max="12995" width="11.42578125" style="713"/>
    <col min="12996" max="12996" width="14" style="713" bestFit="1" customWidth="1"/>
    <col min="12997" max="12997" width="14.28515625" style="713" customWidth="1"/>
    <col min="12998" max="12999" width="15" style="713" bestFit="1" customWidth="1"/>
    <col min="13000" max="13000" width="14.7109375" style="713" bestFit="1" customWidth="1"/>
    <col min="13001" max="13002" width="11.42578125" style="713"/>
    <col min="13003" max="13003" width="17.7109375" style="713" customWidth="1"/>
    <col min="13004" max="13004" width="15.42578125" style="713" customWidth="1"/>
    <col min="13005" max="13163" width="11.42578125" style="713"/>
    <col min="13164" max="13164" width="3.7109375" style="713" customWidth="1"/>
    <col min="13165" max="13165" width="7.28515625" style="713" customWidth="1"/>
    <col min="13166" max="13166" width="38" style="713" customWidth="1"/>
    <col min="13167" max="13209" width="0" style="713" hidden="1" customWidth="1"/>
    <col min="13210" max="13210" width="18.28515625" style="713" customWidth="1"/>
    <col min="13211" max="13211" width="0" style="713" hidden="1" customWidth="1"/>
    <col min="13212" max="13212" width="20" style="713" customWidth="1"/>
    <col min="13213" max="13213" width="19.85546875" style="713" customWidth="1"/>
    <col min="13214" max="13214" width="19.5703125" style="713" customWidth="1"/>
    <col min="13215" max="13215" width="22.140625" style="713" customWidth="1"/>
    <col min="13216" max="13216" width="19.85546875" style="713" customWidth="1"/>
    <col min="13217" max="13217" width="17.7109375" style="713" customWidth="1"/>
    <col min="13218" max="13218" width="21" style="713" customWidth="1"/>
    <col min="13219" max="13219" width="18.28515625" style="713" customWidth="1"/>
    <col min="13220" max="13220" width="19.28515625" style="713" customWidth="1"/>
    <col min="13221" max="13235" width="0" style="713" hidden="1" customWidth="1"/>
    <col min="13236" max="13236" width="18.28515625" style="713" customWidth="1"/>
    <col min="13237" max="13237" width="17.28515625" style="713" customWidth="1"/>
    <col min="13238" max="13238" width="18.7109375" style="713" customWidth="1"/>
    <col min="13239" max="13239" width="18.28515625" style="713" customWidth="1"/>
    <col min="13240" max="13240" width="16.5703125" style="713" customWidth="1"/>
    <col min="13241" max="13241" width="16.42578125" style="713" customWidth="1"/>
    <col min="13242" max="13242" width="17.28515625" style="713" customWidth="1"/>
    <col min="13243" max="13243" width="15.7109375" style="713" customWidth="1"/>
    <col min="13244" max="13244" width="11.42578125" style="713"/>
    <col min="13245" max="13245" width="11.5703125" style="713" customWidth="1"/>
    <col min="13246" max="13246" width="18.7109375" style="713" customWidth="1"/>
    <col min="13247" max="13247" width="17.28515625" style="713" customWidth="1"/>
    <col min="13248" max="13248" width="11.42578125" style="713"/>
    <col min="13249" max="13249" width="15.28515625" style="713" customWidth="1"/>
    <col min="13250" max="13251" width="11.42578125" style="713"/>
    <col min="13252" max="13252" width="14" style="713" bestFit="1" customWidth="1"/>
    <col min="13253" max="13253" width="14.28515625" style="713" customWidth="1"/>
    <col min="13254" max="13255" width="15" style="713" bestFit="1" customWidth="1"/>
    <col min="13256" max="13256" width="14.7109375" style="713" bestFit="1" customWidth="1"/>
    <col min="13257" max="13258" width="11.42578125" style="713"/>
    <col min="13259" max="13259" width="17.7109375" style="713" customWidth="1"/>
    <col min="13260" max="13260" width="15.42578125" style="713" customWidth="1"/>
    <col min="13261" max="13419" width="11.42578125" style="713"/>
    <col min="13420" max="13420" width="3.7109375" style="713" customWidth="1"/>
    <col min="13421" max="13421" width="7.28515625" style="713" customWidth="1"/>
    <col min="13422" max="13422" width="38" style="713" customWidth="1"/>
    <col min="13423" max="13465" width="0" style="713" hidden="1" customWidth="1"/>
    <col min="13466" max="13466" width="18.28515625" style="713" customWidth="1"/>
    <col min="13467" max="13467" width="0" style="713" hidden="1" customWidth="1"/>
    <col min="13468" max="13468" width="20" style="713" customWidth="1"/>
    <col min="13469" max="13469" width="19.85546875" style="713" customWidth="1"/>
    <col min="13470" max="13470" width="19.5703125" style="713" customWidth="1"/>
    <col min="13471" max="13471" width="22.140625" style="713" customWidth="1"/>
    <col min="13472" max="13472" width="19.85546875" style="713" customWidth="1"/>
    <col min="13473" max="13473" width="17.7109375" style="713" customWidth="1"/>
    <col min="13474" max="13474" width="21" style="713" customWidth="1"/>
    <col min="13475" max="13475" width="18.28515625" style="713" customWidth="1"/>
    <col min="13476" max="13476" width="19.28515625" style="713" customWidth="1"/>
    <col min="13477" max="13491" width="0" style="713" hidden="1" customWidth="1"/>
    <col min="13492" max="13492" width="18.28515625" style="713" customWidth="1"/>
    <col min="13493" max="13493" width="17.28515625" style="713" customWidth="1"/>
    <col min="13494" max="13494" width="18.7109375" style="713" customWidth="1"/>
    <col min="13495" max="13495" width="18.28515625" style="713" customWidth="1"/>
    <col min="13496" max="13496" width="16.5703125" style="713" customWidth="1"/>
    <col min="13497" max="13497" width="16.42578125" style="713" customWidth="1"/>
    <col min="13498" max="13498" width="17.28515625" style="713" customWidth="1"/>
    <col min="13499" max="13499" width="15.7109375" style="713" customWidth="1"/>
    <col min="13500" max="13500" width="11.42578125" style="713"/>
    <col min="13501" max="13501" width="11.5703125" style="713" customWidth="1"/>
    <col min="13502" max="13502" width="18.7109375" style="713" customWidth="1"/>
    <col min="13503" max="13503" width="17.28515625" style="713" customWidth="1"/>
    <col min="13504" max="13504" width="11.42578125" style="713"/>
    <col min="13505" max="13505" width="15.28515625" style="713" customWidth="1"/>
    <col min="13506" max="13507" width="11.42578125" style="713"/>
    <col min="13508" max="13508" width="14" style="713" bestFit="1" customWidth="1"/>
    <col min="13509" max="13509" width="14.28515625" style="713" customWidth="1"/>
    <col min="13510" max="13511" width="15" style="713" bestFit="1" customWidth="1"/>
    <col min="13512" max="13512" width="14.7109375" style="713" bestFit="1" customWidth="1"/>
    <col min="13513" max="13514" width="11.42578125" style="713"/>
    <col min="13515" max="13515" width="17.7109375" style="713" customWidth="1"/>
    <col min="13516" max="13516" width="15.42578125" style="713" customWidth="1"/>
    <col min="13517" max="13675" width="11.42578125" style="713"/>
    <col min="13676" max="13676" width="3.7109375" style="713" customWidth="1"/>
    <col min="13677" max="13677" width="7.28515625" style="713" customWidth="1"/>
    <col min="13678" max="13678" width="38" style="713" customWidth="1"/>
    <col min="13679" max="13721" width="0" style="713" hidden="1" customWidth="1"/>
    <col min="13722" max="13722" width="18.28515625" style="713" customWidth="1"/>
    <col min="13723" max="13723" width="0" style="713" hidden="1" customWidth="1"/>
    <col min="13724" max="13724" width="20" style="713" customWidth="1"/>
    <col min="13725" max="13725" width="19.85546875" style="713" customWidth="1"/>
    <col min="13726" max="13726" width="19.5703125" style="713" customWidth="1"/>
    <col min="13727" max="13727" width="22.140625" style="713" customWidth="1"/>
    <col min="13728" max="13728" width="19.85546875" style="713" customWidth="1"/>
    <col min="13729" max="13729" width="17.7109375" style="713" customWidth="1"/>
    <col min="13730" max="13730" width="21" style="713" customWidth="1"/>
    <col min="13731" max="13731" width="18.28515625" style="713" customWidth="1"/>
    <col min="13732" max="13732" width="19.28515625" style="713" customWidth="1"/>
    <col min="13733" max="13747" width="0" style="713" hidden="1" customWidth="1"/>
    <col min="13748" max="13748" width="18.28515625" style="713" customWidth="1"/>
    <col min="13749" max="13749" width="17.28515625" style="713" customWidth="1"/>
    <col min="13750" max="13750" width="18.7109375" style="713" customWidth="1"/>
    <col min="13751" max="13751" width="18.28515625" style="713" customWidth="1"/>
    <col min="13752" max="13752" width="16.5703125" style="713" customWidth="1"/>
    <col min="13753" max="13753" width="16.42578125" style="713" customWidth="1"/>
    <col min="13754" max="13754" width="17.28515625" style="713" customWidth="1"/>
    <col min="13755" max="13755" width="15.7109375" style="713" customWidth="1"/>
    <col min="13756" max="13756" width="11.42578125" style="713"/>
    <col min="13757" max="13757" width="11.5703125" style="713" customWidth="1"/>
    <col min="13758" max="13758" width="18.7109375" style="713" customWidth="1"/>
    <col min="13759" max="13759" width="17.28515625" style="713" customWidth="1"/>
    <col min="13760" max="13760" width="11.42578125" style="713"/>
    <col min="13761" max="13761" width="15.28515625" style="713" customWidth="1"/>
    <col min="13762" max="13763" width="11.42578125" style="713"/>
    <col min="13764" max="13764" width="14" style="713" bestFit="1" customWidth="1"/>
    <col min="13765" max="13765" width="14.28515625" style="713" customWidth="1"/>
    <col min="13766" max="13767" width="15" style="713" bestFit="1" customWidth="1"/>
    <col min="13768" max="13768" width="14.7109375" style="713" bestFit="1" customWidth="1"/>
    <col min="13769" max="13770" width="11.42578125" style="713"/>
    <col min="13771" max="13771" width="17.7109375" style="713" customWidth="1"/>
    <col min="13772" max="13772" width="15.42578125" style="713" customWidth="1"/>
    <col min="13773" max="13931" width="11.42578125" style="713"/>
    <col min="13932" max="13932" width="3.7109375" style="713" customWidth="1"/>
    <col min="13933" max="13933" width="7.28515625" style="713" customWidth="1"/>
    <col min="13934" max="13934" width="38" style="713" customWidth="1"/>
    <col min="13935" max="13977" width="0" style="713" hidden="1" customWidth="1"/>
    <col min="13978" max="13978" width="18.28515625" style="713" customWidth="1"/>
    <col min="13979" max="13979" width="0" style="713" hidden="1" customWidth="1"/>
    <col min="13980" max="13980" width="20" style="713" customWidth="1"/>
    <col min="13981" max="13981" width="19.85546875" style="713" customWidth="1"/>
    <col min="13982" max="13982" width="19.5703125" style="713" customWidth="1"/>
    <col min="13983" max="13983" width="22.140625" style="713" customWidth="1"/>
    <col min="13984" max="13984" width="19.85546875" style="713" customWidth="1"/>
    <col min="13985" max="13985" width="17.7109375" style="713" customWidth="1"/>
    <col min="13986" max="13986" width="21" style="713" customWidth="1"/>
    <col min="13987" max="13987" width="18.28515625" style="713" customWidth="1"/>
    <col min="13988" max="13988" width="19.28515625" style="713" customWidth="1"/>
    <col min="13989" max="14003" width="0" style="713" hidden="1" customWidth="1"/>
    <col min="14004" max="14004" width="18.28515625" style="713" customWidth="1"/>
    <col min="14005" max="14005" width="17.28515625" style="713" customWidth="1"/>
    <col min="14006" max="14006" width="18.7109375" style="713" customWidth="1"/>
    <col min="14007" max="14007" width="18.28515625" style="713" customWidth="1"/>
    <col min="14008" max="14008" width="16.5703125" style="713" customWidth="1"/>
    <col min="14009" max="14009" width="16.42578125" style="713" customWidth="1"/>
    <col min="14010" max="14010" width="17.28515625" style="713" customWidth="1"/>
    <col min="14011" max="14011" width="15.7109375" style="713" customWidth="1"/>
    <col min="14012" max="14012" width="11.42578125" style="713"/>
    <col min="14013" max="14013" width="11.5703125" style="713" customWidth="1"/>
    <col min="14014" max="14014" width="18.7109375" style="713" customWidth="1"/>
    <col min="14015" max="14015" width="17.28515625" style="713" customWidth="1"/>
    <col min="14016" max="14016" width="11.42578125" style="713"/>
    <col min="14017" max="14017" width="15.28515625" style="713" customWidth="1"/>
    <col min="14018" max="14019" width="11.42578125" style="713"/>
    <col min="14020" max="14020" width="14" style="713" bestFit="1" customWidth="1"/>
    <col min="14021" max="14021" width="14.28515625" style="713" customWidth="1"/>
    <col min="14022" max="14023" width="15" style="713" bestFit="1" customWidth="1"/>
    <col min="14024" max="14024" width="14.7109375" style="713" bestFit="1" customWidth="1"/>
    <col min="14025" max="14026" width="11.42578125" style="713"/>
    <col min="14027" max="14027" width="17.7109375" style="713" customWidth="1"/>
    <col min="14028" max="14028" width="15.42578125" style="713" customWidth="1"/>
    <col min="14029" max="14187" width="11.42578125" style="713"/>
    <col min="14188" max="14188" width="3.7109375" style="713" customWidth="1"/>
    <col min="14189" max="14189" width="7.28515625" style="713" customWidth="1"/>
    <col min="14190" max="14190" width="38" style="713" customWidth="1"/>
    <col min="14191" max="14233" width="0" style="713" hidden="1" customWidth="1"/>
    <col min="14234" max="14234" width="18.28515625" style="713" customWidth="1"/>
    <col min="14235" max="14235" width="0" style="713" hidden="1" customWidth="1"/>
    <col min="14236" max="14236" width="20" style="713" customWidth="1"/>
    <col min="14237" max="14237" width="19.85546875" style="713" customWidth="1"/>
    <col min="14238" max="14238" width="19.5703125" style="713" customWidth="1"/>
    <col min="14239" max="14239" width="22.140625" style="713" customWidth="1"/>
    <col min="14240" max="14240" width="19.85546875" style="713" customWidth="1"/>
    <col min="14241" max="14241" width="17.7109375" style="713" customWidth="1"/>
    <col min="14242" max="14242" width="21" style="713" customWidth="1"/>
    <col min="14243" max="14243" width="18.28515625" style="713" customWidth="1"/>
    <col min="14244" max="14244" width="19.28515625" style="713" customWidth="1"/>
    <col min="14245" max="14259" width="0" style="713" hidden="1" customWidth="1"/>
    <col min="14260" max="14260" width="18.28515625" style="713" customWidth="1"/>
    <col min="14261" max="14261" width="17.28515625" style="713" customWidth="1"/>
    <col min="14262" max="14262" width="18.7109375" style="713" customWidth="1"/>
    <col min="14263" max="14263" width="18.28515625" style="713" customWidth="1"/>
    <col min="14264" max="14264" width="16.5703125" style="713" customWidth="1"/>
    <col min="14265" max="14265" width="16.42578125" style="713" customWidth="1"/>
    <col min="14266" max="14266" width="17.28515625" style="713" customWidth="1"/>
    <col min="14267" max="14267" width="15.7109375" style="713" customWidth="1"/>
    <col min="14268" max="14268" width="11.42578125" style="713"/>
    <col min="14269" max="14269" width="11.5703125" style="713" customWidth="1"/>
    <col min="14270" max="14270" width="18.7109375" style="713" customWidth="1"/>
    <col min="14271" max="14271" width="17.28515625" style="713" customWidth="1"/>
    <col min="14272" max="14272" width="11.42578125" style="713"/>
    <col min="14273" max="14273" width="15.28515625" style="713" customWidth="1"/>
    <col min="14274" max="14275" width="11.42578125" style="713"/>
    <col min="14276" max="14276" width="14" style="713" bestFit="1" customWidth="1"/>
    <col min="14277" max="14277" width="14.28515625" style="713" customWidth="1"/>
    <col min="14278" max="14279" width="15" style="713" bestFit="1" customWidth="1"/>
    <col min="14280" max="14280" width="14.7109375" style="713" bestFit="1" customWidth="1"/>
    <col min="14281" max="14282" width="11.42578125" style="713"/>
    <col min="14283" max="14283" width="17.7109375" style="713" customWidth="1"/>
    <col min="14284" max="14284" width="15.42578125" style="713" customWidth="1"/>
    <col min="14285" max="14443" width="11.42578125" style="713"/>
    <col min="14444" max="14444" width="3.7109375" style="713" customWidth="1"/>
    <col min="14445" max="14445" width="7.28515625" style="713" customWidth="1"/>
    <col min="14446" max="14446" width="38" style="713" customWidth="1"/>
    <col min="14447" max="14489" width="0" style="713" hidden="1" customWidth="1"/>
    <col min="14490" max="14490" width="18.28515625" style="713" customWidth="1"/>
    <col min="14491" max="14491" width="0" style="713" hidden="1" customWidth="1"/>
    <col min="14492" max="14492" width="20" style="713" customWidth="1"/>
    <col min="14493" max="14493" width="19.85546875" style="713" customWidth="1"/>
    <col min="14494" max="14494" width="19.5703125" style="713" customWidth="1"/>
    <col min="14495" max="14495" width="22.140625" style="713" customWidth="1"/>
    <col min="14496" max="14496" width="19.85546875" style="713" customWidth="1"/>
    <col min="14497" max="14497" width="17.7109375" style="713" customWidth="1"/>
    <col min="14498" max="14498" width="21" style="713" customWidth="1"/>
    <col min="14499" max="14499" width="18.28515625" style="713" customWidth="1"/>
    <col min="14500" max="14500" width="19.28515625" style="713" customWidth="1"/>
    <col min="14501" max="14515" width="0" style="713" hidden="1" customWidth="1"/>
    <col min="14516" max="14516" width="18.28515625" style="713" customWidth="1"/>
    <col min="14517" max="14517" width="17.28515625" style="713" customWidth="1"/>
    <col min="14518" max="14518" width="18.7109375" style="713" customWidth="1"/>
    <col min="14519" max="14519" width="18.28515625" style="713" customWidth="1"/>
    <col min="14520" max="14520" width="16.5703125" style="713" customWidth="1"/>
    <col min="14521" max="14521" width="16.42578125" style="713" customWidth="1"/>
    <col min="14522" max="14522" width="17.28515625" style="713" customWidth="1"/>
    <col min="14523" max="14523" width="15.7109375" style="713" customWidth="1"/>
    <col min="14524" max="14524" width="11.42578125" style="713"/>
    <col min="14525" max="14525" width="11.5703125" style="713" customWidth="1"/>
    <col min="14526" max="14526" width="18.7109375" style="713" customWidth="1"/>
    <col min="14527" max="14527" width="17.28515625" style="713" customWidth="1"/>
    <col min="14528" max="14528" width="11.42578125" style="713"/>
    <col min="14529" max="14529" width="15.28515625" style="713" customWidth="1"/>
    <col min="14530" max="14531" width="11.42578125" style="713"/>
    <col min="14532" max="14532" width="14" style="713" bestFit="1" customWidth="1"/>
    <col min="14533" max="14533" width="14.28515625" style="713" customWidth="1"/>
    <col min="14534" max="14535" width="15" style="713" bestFit="1" customWidth="1"/>
    <col min="14536" max="14536" width="14.7109375" style="713" bestFit="1" customWidth="1"/>
    <col min="14537" max="14538" width="11.42578125" style="713"/>
    <col min="14539" max="14539" width="17.7109375" style="713" customWidth="1"/>
    <col min="14540" max="14540" width="15.42578125" style="713" customWidth="1"/>
    <col min="14541" max="14699" width="11.42578125" style="713"/>
    <col min="14700" max="14700" width="3.7109375" style="713" customWidth="1"/>
    <col min="14701" max="14701" width="7.28515625" style="713" customWidth="1"/>
    <col min="14702" max="14702" width="38" style="713" customWidth="1"/>
    <col min="14703" max="14745" width="0" style="713" hidden="1" customWidth="1"/>
    <col min="14746" max="14746" width="18.28515625" style="713" customWidth="1"/>
    <col min="14747" max="14747" width="0" style="713" hidden="1" customWidth="1"/>
    <col min="14748" max="14748" width="20" style="713" customWidth="1"/>
    <col min="14749" max="14749" width="19.85546875" style="713" customWidth="1"/>
    <col min="14750" max="14750" width="19.5703125" style="713" customWidth="1"/>
    <col min="14751" max="14751" width="22.140625" style="713" customWidth="1"/>
    <col min="14752" max="14752" width="19.85546875" style="713" customWidth="1"/>
    <col min="14753" max="14753" width="17.7109375" style="713" customWidth="1"/>
    <col min="14754" max="14754" width="21" style="713" customWidth="1"/>
    <col min="14755" max="14755" width="18.28515625" style="713" customWidth="1"/>
    <col min="14756" max="14756" width="19.28515625" style="713" customWidth="1"/>
    <col min="14757" max="14771" width="0" style="713" hidden="1" customWidth="1"/>
    <col min="14772" max="14772" width="18.28515625" style="713" customWidth="1"/>
    <col min="14773" max="14773" width="17.28515625" style="713" customWidth="1"/>
    <col min="14774" max="14774" width="18.7109375" style="713" customWidth="1"/>
    <col min="14775" max="14775" width="18.28515625" style="713" customWidth="1"/>
    <col min="14776" max="14776" width="16.5703125" style="713" customWidth="1"/>
    <col min="14777" max="14777" width="16.42578125" style="713" customWidth="1"/>
    <col min="14778" max="14778" width="17.28515625" style="713" customWidth="1"/>
    <col min="14779" max="14779" width="15.7109375" style="713" customWidth="1"/>
    <col min="14780" max="14780" width="11.42578125" style="713"/>
    <col min="14781" max="14781" width="11.5703125" style="713" customWidth="1"/>
    <col min="14782" max="14782" width="18.7109375" style="713" customWidth="1"/>
    <col min="14783" max="14783" width="17.28515625" style="713" customWidth="1"/>
    <col min="14784" max="14784" width="11.42578125" style="713"/>
    <col min="14785" max="14785" width="15.28515625" style="713" customWidth="1"/>
    <col min="14786" max="14787" width="11.42578125" style="713"/>
    <col min="14788" max="14788" width="14" style="713" bestFit="1" customWidth="1"/>
    <col min="14789" max="14789" width="14.28515625" style="713" customWidth="1"/>
    <col min="14790" max="14791" width="15" style="713" bestFit="1" customWidth="1"/>
    <col min="14792" max="14792" width="14.7109375" style="713" bestFit="1" customWidth="1"/>
    <col min="14793" max="14794" width="11.42578125" style="713"/>
    <col min="14795" max="14795" width="17.7109375" style="713" customWidth="1"/>
    <col min="14796" max="14796" width="15.42578125" style="713" customWidth="1"/>
    <col min="14797" max="14955" width="11.42578125" style="713"/>
    <col min="14956" max="14956" width="3.7109375" style="713" customWidth="1"/>
    <col min="14957" max="14957" width="7.28515625" style="713" customWidth="1"/>
    <col min="14958" max="14958" width="38" style="713" customWidth="1"/>
    <col min="14959" max="15001" width="0" style="713" hidden="1" customWidth="1"/>
    <col min="15002" max="15002" width="18.28515625" style="713" customWidth="1"/>
    <col min="15003" max="15003" width="0" style="713" hidden="1" customWidth="1"/>
    <col min="15004" max="15004" width="20" style="713" customWidth="1"/>
    <col min="15005" max="15005" width="19.85546875" style="713" customWidth="1"/>
    <col min="15006" max="15006" width="19.5703125" style="713" customWidth="1"/>
    <col min="15007" max="15007" width="22.140625" style="713" customWidth="1"/>
    <col min="15008" max="15008" width="19.85546875" style="713" customWidth="1"/>
    <col min="15009" max="15009" width="17.7109375" style="713" customWidth="1"/>
    <col min="15010" max="15010" width="21" style="713" customWidth="1"/>
    <col min="15011" max="15011" width="18.28515625" style="713" customWidth="1"/>
    <col min="15012" max="15012" width="19.28515625" style="713" customWidth="1"/>
    <col min="15013" max="15027" width="0" style="713" hidden="1" customWidth="1"/>
    <col min="15028" max="15028" width="18.28515625" style="713" customWidth="1"/>
    <col min="15029" max="15029" width="17.28515625" style="713" customWidth="1"/>
    <col min="15030" max="15030" width="18.7109375" style="713" customWidth="1"/>
    <col min="15031" max="15031" width="18.28515625" style="713" customWidth="1"/>
    <col min="15032" max="15032" width="16.5703125" style="713" customWidth="1"/>
    <col min="15033" max="15033" width="16.42578125" style="713" customWidth="1"/>
    <col min="15034" max="15034" width="17.28515625" style="713" customWidth="1"/>
    <col min="15035" max="15035" width="15.7109375" style="713" customWidth="1"/>
    <col min="15036" max="15036" width="11.42578125" style="713"/>
    <col min="15037" max="15037" width="11.5703125" style="713" customWidth="1"/>
    <col min="15038" max="15038" width="18.7109375" style="713" customWidth="1"/>
    <col min="15039" max="15039" width="17.28515625" style="713" customWidth="1"/>
    <col min="15040" max="15040" width="11.42578125" style="713"/>
    <col min="15041" max="15041" width="15.28515625" style="713" customWidth="1"/>
    <col min="15042" max="15043" width="11.42578125" style="713"/>
    <col min="15044" max="15044" width="14" style="713" bestFit="1" customWidth="1"/>
    <col min="15045" max="15045" width="14.28515625" style="713" customWidth="1"/>
    <col min="15046" max="15047" width="15" style="713" bestFit="1" customWidth="1"/>
    <col min="15048" max="15048" width="14.7109375" style="713" bestFit="1" customWidth="1"/>
    <col min="15049" max="15050" width="11.42578125" style="713"/>
    <col min="15051" max="15051" width="17.7109375" style="713" customWidth="1"/>
    <col min="15052" max="15052" width="15.42578125" style="713" customWidth="1"/>
    <col min="15053" max="15211" width="11.42578125" style="713"/>
    <col min="15212" max="15212" width="3.7109375" style="713" customWidth="1"/>
    <col min="15213" max="15213" width="7.28515625" style="713" customWidth="1"/>
    <col min="15214" max="15214" width="38" style="713" customWidth="1"/>
    <col min="15215" max="15257" width="0" style="713" hidden="1" customWidth="1"/>
    <col min="15258" max="15258" width="18.28515625" style="713" customWidth="1"/>
    <col min="15259" max="15259" width="0" style="713" hidden="1" customWidth="1"/>
    <col min="15260" max="15260" width="20" style="713" customWidth="1"/>
    <col min="15261" max="15261" width="19.85546875" style="713" customWidth="1"/>
    <col min="15262" max="15262" width="19.5703125" style="713" customWidth="1"/>
    <col min="15263" max="15263" width="22.140625" style="713" customWidth="1"/>
    <col min="15264" max="15264" width="19.85546875" style="713" customWidth="1"/>
    <col min="15265" max="15265" width="17.7109375" style="713" customWidth="1"/>
    <col min="15266" max="15266" width="21" style="713" customWidth="1"/>
    <col min="15267" max="15267" width="18.28515625" style="713" customWidth="1"/>
    <col min="15268" max="15268" width="19.28515625" style="713" customWidth="1"/>
    <col min="15269" max="15283" width="0" style="713" hidden="1" customWidth="1"/>
    <col min="15284" max="15284" width="18.28515625" style="713" customWidth="1"/>
    <col min="15285" max="15285" width="17.28515625" style="713" customWidth="1"/>
    <col min="15286" max="15286" width="18.7109375" style="713" customWidth="1"/>
    <col min="15287" max="15287" width="18.28515625" style="713" customWidth="1"/>
    <col min="15288" max="15288" width="16.5703125" style="713" customWidth="1"/>
    <col min="15289" max="15289" width="16.42578125" style="713" customWidth="1"/>
    <col min="15290" max="15290" width="17.28515625" style="713" customWidth="1"/>
    <col min="15291" max="15291" width="15.7109375" style="713" customWidth="1"/>
    <col min="15292" max="15292" width="11.42578125" style="713"/>
    <col min="15293" max="15293" width="11.5703125" style="713" customWidth="1"/>
    <col min="15294" max="15294" width="18.7109375" style="713" customWidth="1"/>
    <col min="15295" max="15295" width="17.28515625" style="713" customWidth="1"/>
    <col min="15296" max="15296" width="11.42578125" style="713"/>
    <col min="15297" max="15297" width="15.28515625" style="713" customWidth="1"/>
    <col min="15298" max="15299" width="11.42578125" style="713"/>
    <col min="15300" max="15300" width="14" style="713" bestFit="1" customWidth="1"/>
    <col min="15301" max="15301" width="14.28515625" style="713" customWidth="1"/>
    <col min="15302" max="15303" width="15" style="713" bestFit="1" customWidth="1"/>
    <col min="15304" max="15304" width="14.7109375" style="713" bestFit="1" customWidth="1"/>
    <col min="15305" max="15306" width="11.42578125" style="713"/>
    <col min="15307" max="15307" width="17.7109375" style="713" customWidth="1"/>
    <col min="15308" max="15308" width="15.42578125" style="713" customWidth="1"/>
    <col min="15309" max="15467" width="11.42578125" style="713"/>
    <col min="15468" max="15468" width="3.7109375" style="713" customWidth="1"/>
    <col min="15469" max="15469" width="7.28515625" style="713" customWidth="1"/>
    <col min="15470" max="15470" width="38" style="713" customWidth="1"/>
    <col min="15471" max="15513" width="0" style="713" hidden="1" customWidth="1"/>
    <col min="15514" max="15514" width="18.28515625" style="713" customWidth="1"/>
    <col min="15515" max="15515" width="0" style="713" hidden="1" customWidth="1"/>
    <col min="15516" max="15516" width="20" style="713" customWidth="1"/>
    <col min="15517" max="15517" width="19.85546875" style="713" customWidth="1"/>
    <col min="15518" max="15518" width="19.5703125" style="713" customWidth="1"/>
    <col min="15519" max="15519" width="22.140625" style="713" customWidth="1"/>
    <col min="15520" max="15520" width="19.85546875" style="713" customWidth="1"/>
    <col min="15521" max="15521" width="17.7109375" style="713" customWidth="1"/>
    <col min="15522" max="15522" width="21" style="713" customWidth="1"/>
    <col min="15523" max="15523" width="18.28515625" style="713" customWidth="1"/>
    <col min="15524" max="15524" width="19.28515625" style="713" customWidth="1"/>
    <col min="15525" max="15539" width="0" style="713" hidden="1" customWidth="1"/>
    <col min="15540" max="15540" width="18.28515625" style="713" customWidth="1"/>
    <col min="15541" max="15541" width="17.28515625" style="713" customWidth="1"/>
    <col min="15542" max="15542" width="18.7109375" style="713" customWidth="1"/>
    <col min="15543" max="15543" width="18.28515625" style="713" customWidth="1"/>
    <col min="15544" max="15544" width="16.5703125" style="713" customWidth="1"/>
    <col min="15545" max="15545" width="16.42578125" style="713" customWidth="1"/>
    <col min="15546" max="15546" width="17.28515625" style="713" customWidth="1"/>
    <col min="15547" max="15547" width="15.7109375" style="713" customWidth="1"/>
    <col min="15548" max="15548" width="11.42578125" style="713"/>
    <col min="15549" max="15549" width="11.5703125" style="713" customWidth="1"/>
    <col min="15550" max="15550" width="18.7109375" style="713" customWidth="1"/>
    <col min="15551" max="15551" width="17.28515625" style="713" customWidth="1"/>
    <col min="15552" max="15552" width="11.42578125" style="713"/>
    <col min="15553" max="15553" width="15.28515625" style="713" customWidth="1"/>
    <col min="15554" max="15555" width="11.42578125" style="713"/>
    <col min="15556" max="15556" width="14" style="713" bestFit="1" customWidth="1"/>
    <col min="15557" max="15557" width="14.28515625" style="713" customWidth="1"/>
    <col min="15558" max="15559" width="15" style="713" bestFit="1" customWidth="1"/>
    <col min="15560" max="15560" width="14.7109375" style="713" bestFit="1" customWidth="1"/>
    <col min="15561" max="15562" width="11.42578125" style="713"/>
    <col min="15563" max="15563" width="17.7109375" style="713" customWidth="1"/>
    <col min="15564" max="15564" width="15.42578125" style="713" customWidth="1"/>
    <col min="15565" max="15723" width="11.42578125" style="713"/>
    <col min="15724" max="15724" width="3.7109375" style="713" customWidth="1"/>
    <col min="15725" max="15725" width="7.28515625" style="713" customWidth="1"/>
    <col min="15726" max="15726" width="38" style="713" customWidth="1"/>
    <col min="15727" max="15769" width="0" style="713" hidden="1" customWidth="1"/>
    <col min="15770" max="15770" width="18.28515625" style="713" customWidth="1"/>
    <col min="15771" max="15771" width="0" style="713" hidden="1" customWidth="1"/>
    <col min="15772" max="15772" width="20" style="713" customWidth="1"/>
    <col min="15773" max="15773" width="19.85546875" style="713" customWidth="1"/>
    <col min="15774" max="15774" width="19.5703125" style="713" customWidth="1"/>
    <col min="15775" max="15775" width="22.140625" style="713" customWidth="1"/>
    <col min="15776" max="15776" width="19.85546875" style="713" customWidth="1"/>
    <col min="15777" max="15777" width="17.7109375" style="713" customWidth="1"/>
    <col min="15778" max="15778" width="21" style="713" customWidth="1"/>
    <col min="15779" max="15779" width="18.28515625" style="713" customWidth="1"/>
    <col min="15780" max="15780" width="19.28515625" style="713" customWidth="1"/>
    <col min="15781" max="15795" width="0" style="713" hidden="1" customWidth="1"/>
    <col min="15796" max="15796" width="18.28515625" style="713" customWidth="1"/>
    <col min="15797" max="15797" width="17.28515625" style="713" customWidth="1"/>
    <col min="15798" max="15798" width="18.7109375" style="713" customWidth="1"/>
    <col min="15799" max="15799" width="18.28515625" style="713" customWidth="1"/>
    <col min="15800" max="15800" width="16.5703125" style="713" customWidth="1"/>
    <col min="15801" max="15801" width="16.42578125" style="713" customWidth="1"/>
    <col min="15802" max="15802" width="17.28515625" style="713" customWidth="1"/>
    <col min="15803" max="15803" width="15.7109375" style="713" customWidth="1"/>
    <col min="15804" max="15804" width="11.42578125" style="713"/>
    <col min="15805" max="15805" width="11.5703125" style="713" customWidth="1"/>
    <col min="15806" max="15806" width="18.7109375" style="713" customWidth="1"/>
    <col min="15807" max="15807" width="17.28515625" style="713" customWidth="1"/>
    <col min="15808" max="15808" width="11.42578125" style="713"/>
    <col min="15809" max="15809" width="15.28515625" style="713" customWidth="1"/>
    <col min="15810" max="15811" width="11.42578125" style="713"/>
    <col min="15812" max="15812" width="14" style="713" bestFit="1" customWidth="1"/>
    <col min="15813" max="15813" width="14.28515625" style="713" customWidth="1"/>
    <col min="15814" max="15815" width="15" style="713" bestFit="1" customWidth="1"/>
    <col min="15816" max="15816" width="14.7109375" style="713" bestFit="1" customWidth="1"/>
    <col min="15817" max="15818" width="11.42578125" style="713"/>
    <col min="15819" max="15819" width="17.7109375" style="713" customWidth="1"/>
    <col min="15820" max="15820" width="15.42578125" style="713" customWidth="1"/>
    <col min="15821" max="15979" width="11.42578125" style="713"/>
    <col min="15980" max="15980" width="3.7109375" style="713" customWidth="1"/>
    <col min="15981" max="15981" width="7.28515625" style="713" customWidth="1"/>
    <col min="15982" max="15982" width="38" style="713" customWidth="1"/>
    <col min="15983" max="16025" width="0" style="713" hidden="1" customWidth="1"/>
    <col min="16026" max="16026" width="18.28515625" style="713" customWidth="1"/>
    <col min="16027" max="16027" width="0" style="713" hidden="1" customWidth="1"/>
    <col min="16028" max="16028" width="20" style="713" customWidth="1"/>
    <col min="16029" max="16029" width="19.85546875" style="713" customWidth="1"/>
    <col min="16030" max="16030" width="19.5703125" style="713" customWidth="1"/>
    <col min="16031" max="16031" width="22.140625" style="713" customWidth="1"/>
    <col min="16032" max="16032" width="19.85546875" style="713" customWidth="1"/>
    <col min="16033" max="16033" width="17.7109375" style="713" customWidth="1"/>
    <col min="16034" max="16034" width="21" style="713" customWidth="1"/>
    <col min="16035" max="16035" width="18.28515625" style="713" customWidth="1"/>
    <col min="16036" max="16036" width="19.28515625" style="713" customWidth="1"/>
    <col min="16037" max="16051" width="0" style="713" hidden="1" customWidth="1"/>
    <col min="16052" max="16052" width="18.28515625" style="713" customWidth="1"/>
    <col min="16053" max="16053" width="17.28515625" style="713" customWidth="1"/>
    <col min="16054" max="16054" width="18.7109375" style="713" customWidth="1"/>
    <col min="16055" max="16055" width="18.28515625" style="713" customWidth="1"/>
    <col min="16056" max="16056" width="16.5703125" style="713" customWidth="1"/>
    <col min="16057" max="16057" width="16.42578125" style="713" customWidth="1"/>
    <col min="16058" max="16058" width="17.28515625" style="713" customWidth="1"/>
    <col min="16059" max="16059" width="15.7109375" style="713" customWidth="1"/>
    <col min="16060" max="16060" width="11.42578125" style="713"/>
    <col min="16061" max="16061" width="11.5703125" style="713" customWidth="1"/>
    <col min="16062" max="16062" width="18.7109375" style="713" customWidth="1"/>
    <col min="16063" max="16063" width="17.28515625" style="713" customWidth="1"/>
    <col min="16064" max="16064" width="11.42578125" style="713"/>
    <col min="16065" max="16065" width="15.28515625" style="713" customWidth="1"/>
    <col min="16066" max="16067" width="11.42578125" style="713"/>
    <col min="16068" max="16068" width="14" style="713" bestFit="1" customWidth="1"/>
    <col min="16069" max="16069" width="14.28515625" style="713" customWidth="1"/>
    <col min="16070" max="16071" width="15" style="713" bestFit="1" customWidth="1"/>
    <col min="16072" max="16072" width="14.7109375" style="713" bestFit="1" customWidth="1"/>
    <col min="16073" max="16074" width="11.42578125" style="713"/>
    <col min="16075" max="16075" width="17.7109375" style="713" customWidth="1"/>
    <col min="16076" max="16076" width="15.42578125" style="713" customWidth="1"/>
    <col min="16077" max="16384" width="11.42578125" style="713"/>
  </cols>
  <sheetData>
    <row r="1" spans="1:10" s="714" customFormat="1" ht="12.95" customHeight="1" x14ac:dyDescent="0.2">
      <c r="A1" s="1805" t="s">
        <v>452</v>
      </c>
      <c r="B1" s="1805"/>
      <c r="C1" s="1805"/>
      <c r="D1" s="1805"/>
      <c r="E1" s="1805"/>
      <c r="F1" s="1805"/>
      <c r="G1" s="1805"/>
      <c r="H1" s="1805"/>
      <c r="I1" s="1805"/>
      <c r="J1" s="1805"/>
    </row>
    <row r="2" spans="1:10" s="533" customFormat="1" ht="12.95" customHeight="1" x14ac:dyDescent="0.2">
      <c r="A2" s="1806" t="s">
        <v>0</v>
      </c>
      <c r="B2" s="1806"/>
      <c r="C2" s="1806"/>
      <c r="D2" s="1806"/>
      <c r="E2" s="1806"/>
      <c r="F2" s="1806"/>
      <c r="G2" s="1806"/>
      <c r="H2" s="1806"/>
      <c r="I2" s="1806"/>
      <c r="J2" s="1806"/>
    </row>
    <row r="3" spans="1:10" s="533" customFormat="1" ht="12.75" customHeight="1" x14ac:dyDescent="0.2">
      <c r="A3" s="1806" t="s">
        <v>437</v>
      </c>
      <c r="B3" s="1806"/>
      <c r="C3" s="1806"/>
      <c r="D3" s="1806"/>
      <c r="E3" s="1806"/>
      <c r="F3" s="1806"/>
      <c r="G3" s="1806"/>
      <c r="H3" s="1806"/>
      <c r="I3" s="1806"/>
      <c r="J3" s="1806"/>
    </row>
    <row r="4" spans="1:10" s="533" customFormat="1" ht="12.95" customHeight="1" x14ac:dyDescent="0.2">
      <c r="A4" s="1806" t="s">
        <v>1047</v>
      </c>
      <c r="B4" s="1806"/>
      <c r="C4" s="1806"/>
      <c r="D4" s="1806"/>
      <c r="E4" s="1806"/>
      <c r="F4" s="1806"/>
      <c r="G4" s="1806"/>
      <c r="H4" s="1806"/>
      <c r="I4" s="1806"/>
      <c r="J4" s="1806"/>
    </row>
    <row r="5" spans="1:10" s="533" customFormat="1" ht="12.75" customHeight="1" x14ac:dyDescent="0.2">
      <c r="A5" s="1806" t="s">
        <v>1</v>
      </c>
      <c r="B5" s="1806"/>
      <c r="C5" s="1806"/>
      <c r="D5" s="1806"/>
      <c r="E5" s="1806"/>
      <c r="F5" s="1806"/>
      <c r="G5" s="1806"/>
      <c r="H5" s="1806"/>
      <c r="I5" s="1806"/>
      <c r="J5" s="1806"/>
    </row>
    <row r="6" spans="1:10" s="533" customFormat="1" ht="10.5" customHeight="1" thickBot="1" x14ac:dyDescent="0.25">
      <c r="A6" s="1807"/>
      <c r="B6" s="1807"/>
      <c r="C6" s="1807"/>
      <c r="D6" s="1807"/>
      <c r="E6" s="1807"/>
      <c r="F6" s="1807"/>
      <c r="G6" s="1807"/>
      <c r="H6" s="1807"/>
      <c r="I6" s="1807"/>
      <c r="J6" s="1807"/>
    </row>
    <row r="7" spans="1:10" s="533" customFormat="1" ht="12.75" customHeight="1" x14ac:dyDescent="0.2">
      <c r="A7" s="1799" t="s">
        <v>1150</v>
      </c>
      <c r="B7" s="1800"/>
      <c r="C7" s="1800"/>
      <c r="D7" s="1800"/>
      <c r="E7" s="1800"/>
      <c r="F7" s="1800"/>
      <c r="G7" s="1800"/>
      <c r="H7" s="1800"/>
      <c r="I7" s="1800"/>
      <c r="J7" s="1801"/>
    </row>
    <row r="8" spans="1:10" s="533" customFormat="1" ht="13.5" customHeight="1" thickBot="1" x14ac:dyDescent="0.25">
      <c r="A8" s="1802" t="s">
        <v>278</v>
      </c>
      <c r="B8" s="1803"/>
      <c r="C8" s="1803"/>
      <c r="D8" s="1803"/>
      <c r="E8" s="1803"/>
      <c r="F8" s="1803"/>
      <c r="G8" s="1803"/>
      <c r="H8" s="1803"/>
      <c r="I8" s="1803"/>
      <c r="J8" s="1804"/>
    </row>
    <row r="9" spans="1:10" x14ac:dyDescent="0.2">
      <c r="H9" s="827"/>
      <c r="I9" s="827"/>
    </row>
    <row r="10" spans="1:10" ht="38.25" customHeight="1" x14ac:dyDescent="0.2">
      <c r="A10" s="1477" t="s">
        <v>62</v>
      </c>
      <c r="B10" s="1478" t="s">
        <v>1142</v>
      </c>
      <c r="C10" s="1479"/>
      <c r="D10" s="1480"/>
      <c r="E10" s="1478" t="s">
        <v>1143</v>
      </c>
      <c r="F10" s="1479"/>
      <c r="G10" s="1480"/>
      <c r="H10" s="1478" t="s">
        <v>1144</v>
      </c>
      <c r="I10" s="1481"/>
      <c r="J10" s="1482"/>
    </row>
    <row r="11" spans="1:10" ht="12" customHeight="1" x14ac:dyDescent="0.2">
      <c r="A11" s="1339"/>
      <c r="B11" s="1483"/>
      <c r="C11" s="1484"/>
      <c r="D11" s="1483"/>
      <c r="E11" s="1484"/>
      <c r="F11" s="1484"/>
      <c r="G11" s="1485"/>
      <c r="H11" s="1484"/>
      <c r="I11" s="1484"/>
      <c r="J11" s="1485"/>
    </row>
    <row r="12" spans="1:10" ht="16.5" customHeight="1" x14ac:dyDescent="0.2">
      <c r="A12" s="1477" t="s">
        <v>215</v>
      </c>
      <c r="B12" s="1477" t="s">
        <v>1145</v>
      </c>
      <c r="C12" s="1477" t="s">
        <v>1146</v>
      </c>
      <c r="D12" s="1477" t="s">
        <v>6</v>
      </c>
      <c r="E12" s="1477" t="s">
        <v>1145</v>
      </c>
      <c r="F12" s="1477" t="s">
        <v>1146</v>
      </c>
      <c r="G12" s="1477" t="s">
        <v>6</v>
      </c>
      <c r="H12" s="1477" t="s">
        <v>1145</v>
      </c>
      <c r="I12" s="1477" t="s">
        <v>1146</v>
      </c>
      <c r="J12" s="1477" t="s">
        <v>6</v>
      </c>
    </row>
    <row r="13" spans="1:10" ht="12.75" customHeight="1" x14ac:dyDescent="0.2">
      <c r="A13" s="1486" t="s">
        <v>216</v>
      </c>
      <c r="B13" s="1487">
        <v>10841420818.444706</v>
      </c>
      <c r="C13" s="1487">
        <v>18283447936.710567</v>
      </c>
      <c r="D13" s="1487">
        <v>29124868755.155273</v>
      </c>
      <c r="E13" s="1487">
        <v>1929541000</v>
      </c>
      <c r="F13" s="1487">
        <v>0</v>
      </c>
      <c r="G13" s="1487">
        <v>1929541000</v>
      </c>
      <c r="H13" s="1488">
        <v>8911879818.444706</v>
      </c>
      <c r="I13" s="1488">
        <v>18283447936.710567</v>
      </c>
      <c r="J13" s="1488">
        <v>27195327755.155273</v>
      </c>
    </row>
    <row r="14" spans="1:10" ht="12.75" customHeight="1" x14ac:dyDescent="0.2">
      <c r="A14" s="1486" t="s">
        <v>217</v>
      </c>
      <c r="B14" s="1487">
        <v>19242404210.102036</v>
      </c>
      <c r="C14" s="1487">
        <v>27639474090.756199</v>
      </c>
      <c r="D14" s="1487">
        <v>46881878300.858231</v>
      </c>
      <c r="E14" s="1487">
        <v>1798517000</v>
      </c>
      <c r="F14" s="1487">
        <v>0</v>
      </c>
      <c r="G14" s="1487">
        <v>1798517000</v>
      </c>
      <c r="H14" s="1488">
        <v>17443887210.102036</v>
      </c>
      <c r="I14" s="1488">
        <v>27639474090.756199</v>
      </c>
      <c r="J14" s="1488">
        <v>45083361300.858231</v>
      </c>
    </row>
    <row r="15" spans="1:10" ht="12.75" customHeight="1" x14ac:dyDescent="0.2">
      <c r="A15" s="1486" t="s">
        <v>218</v>
      </c>
      <c r="B15" s="1487">
        <v>465248869.46628278</v>
      </c>
      <c r="C15" s="1487">
        <v>504958825.49779969</v>
      </c>
      <c r="D15" s="1487">
        <v>970207694.96408248</v>
      </c>
      <c r="E15" s="1487">
        <v>0</v>
      </c>
      <c r="F15" s="1487">
        <v>0</v>
      </c>
      <c r="G15" s="1487">
        <v>0</v>
      </c>
      <c r="H15" s="1488">
        <v>465248869.46628278</v>
      </c>
      <c r="I15" s="1488">
        <v>504958825.49779969</v>
      </c>
      <c r="J15" s="1488">
        <v>970207694.96408248</v>
      </c>
    </row>
    <row r="16" spans="1:10" ht="12.75" customHeight="1" x14ac:dyDescent="0.2">
      <c r="A16" s="1486" t="s">
        <v>219</v>
      </c>
      <c r="B16" s="1487">
        <v>960531923.71859741</v>
      </c>
      <c r="C16" s="1487">
        <v>1571626264.4707758</v>
      </c>
      <c r="D16" s="1487">
        <v>2532158188.189373</v>
      </c>
      <c r="E16" s="1487">
        <v>174303000</v>
      </c>
      <c r="F16" s="1487">
        <v>0</v>
      </c>
      <c r="G16" s="1487">
        <v>174303000</v>
      </c>
      <c r="H16" s="1488">
        <v>786228923.71859741</v>
      </c>
      <c r="I16" s="1488">
        <v>1571626264.4707758</v>
      </c>
      <c r="J16" s="1488">
        <v>2357855188.189373</v>
      </c>
    </row>
    <row r="17" spans="1:10" ht="12.75" customHeight="1" x14ac:dyDescent="0.2">
      <c r="A17" s="1486" t="s">
        <v>221</v>
      </c>
      <c r="B17" s="1487">
        <v>226187953.83635306</v>
      </c>
      <c r="C17" s="1487">
        <v>514662174.58943444</v>
      </c>
      <c r="D17" s="1487">
        <v>740850128.42578745</v>
      </c>
      <c r="E17" s="1487">
        <v>15357000</v>
      </c>
      <c r="F17" s="1487">
        <v>0</v>
      </c>
      <c r="G17" s="1487">
        <v>15357000</v>
      </c>
      <c r="H17" s="1488">
        <v>210830953.83635306</v>
      </c>
      <c r="I17" s="1488">
        <v>514662174.58943444</v>
      </c>
      <c r="J17" s="1488">
        <v>725493128.42578745</v>
      </c>
    </row>
    <row r="18" spans="1:10" ht="12.6" customHeight="1" x14ac:dyDescent="0.2">
      <c r="A18" s="1486" t="s">
        <v>222</v>
      </c>
      <c r="B18" s="1487">
        <v>2221688304.6643734</v>
      </c>
      <c r="C18" s="1487">
        <v>3093034545.9039059</v>
      </c>
      <c r="D18" s="1487">
        <v>5314722850.5682793</v>
      </c>
      <c r="E18" s="1487">
        <v>255979000</v>
      </c>
      <c r="F18" s="1487">
        <v>0</v>
      </c>
      <c r="G18" s="1487">
        <v>255979000</v>
      </c>
      <c r="H18" s="1488">
        <v>1965709304.6643734</v>
      </c>
      <c r="I18" s="1488">
        <v>3093034545.9039059</v>
      </c>
      <c r="J18" s="1488">
        <v>5058743850.5682793</v>
      </c>
    </row>
    <row r="19" spans="1:10" ht="12" customHeight="1" x14ac:dyDescent="0.2">
      <c r="A19" s="1486" t="s">
        <v>223</v>
      </c>
      <c r="B19" s="1487">
        <v>3165636180.2200804</v>
      </c>
      <c r="C19" s="1487">
        <v>6649832214.1829576</v>
      </c>
      <c r="D19" s="1487">
        <v>9815468394.403038</v>
      </c>
      <c r="E19" s="1487">
        <v>546800000</v>
      </c>
      <c r="F19" s="1487">
        <v>0</v>
      </c>
      <c r="G19" s="1487">
        <v>546800000</v>
      </c>
      <c r="H19" s="1488">
        <v>2618836180.2200804</v>
      </c>
      <c r="I19" s="1488">
        <v>6649832214.1829576</v>
      </c>
      <c r="J19" s="1488">
        <v>9268668394.403038</v>
      </c>
    </row>
    <row r="20" spans="1:10" ht="12.75" customHeight="1" x14ac:dyDescent="0.2">
      <c r="A20" s="1486" t="s">
        <v>224</v>
      </c>
      <c r="B20" s="1487">
        <v>1678244028.7284076</v>
      </c>
      <c r="C20" s="1487">
        <v>5150269631.6727705</v>
      </c>
      <c r="D20" s="1487">
        <v>6828513660.4011784</v>
      </c>
      <c r="E20" s="1487">
        <v>317516000</v>
      </c>
      <c r="F20" s="1487">
        <v>0</v>
      </c>
      <c r="G20" s="1487">
        <v>317516000</v>
      </c>
      <c r="H20" s="1488">
        <v>1360728028.7284076</v>
      </c>
      <c r="I20" s="1488">
        <v>5150269631.6727705</v>
      </c>
      <c r="J20" s="1488">
        <v>6510997660.4011784</v>
      </c>
    </row>
    <row r="21" spans="1:10" ht="12.75" customHeight="1" x14ac:dyDescent="0.2">
      <c r="A21" s="1486" t="s">
        <v>225</v>
      </c>
      <c r="B21" s="1487">
        <v>2556556384.0389204</v>
      </c>
      <c r="C21" s="1487">
        <v>4129635092.5615253</v>
      </c>
      <c r="D21" s="1487">
        <v>6686191476.6004457</v>
      </c>
      <c r="E21" s="1487">
        <v>351977000</v>
      </c>
      <c r="F21" s="1487">
        <v>0</v>
      </c>
      <c r="G21" s="1487">
        <v>351977000</v>
      </c>
      <c r="H21" s="1488">
        <v>2204579384.0389204</v>
      </c>
      <c r="I21" s="1488">
        <v>4129635092.5615253</v>
      </c>
      <c r="J21" s="1488">
        <v>6334214476.6004457</v>
      </c>
    </row>
    <row r="22" spans="1:10" ht="12.75" customHeight="1" x14ac:dyDescent="0.2">
      <c r="A22" s="1486" t="s">
        <v>182</v>
      </c>
      <c r="B22" s="1487">
        <v>1630082300.876555</v>
      </c>
      <c r="C22" s="1487">
        <v>3046460044.6447186</v>
      </c>
      <c r="D22" s="1487">
        <v>4676542345.5212736</v>
      </c>
      <c r="E22" s="1487">
        <v>197481000</v>
      </c>
      <c r="F22" s="1487">
        <v>0</v>
      </c>
      <c r="G22" s="1487">
        <v>197481000</v>
      </c>
      <c r="H22" s="1488">
        <v>1432601300.876555</v>
      </c>
      <c r="I22" s="1488">
        <v>3046460044.6447186</v>
      </c>
      <c r="J22" s="1488">
        <v>4479061345.5212736</v>
      </c>
    </row>
    <row r="23" spans="1:10" ht="12.75" customHeight="1" x14ac:dyDescent="0.2">
      <c r="A23" s="1486" t="s">
        <v>226</v>
      </c>
      <c r="B23" s="1487">
        <v>1441175000</v>
      </c>
      <c r="C23" s="1487">
        <v>0</v>
      </c>
      <c r="D23" s="1487">
        <v>1441175000</v>
      </c>
      <c r="E23" s="1487">
        <v>0</v>
      </c>
      <c r="F23" s="1487">
        <v>0</v>
      </c>
      <c r="G23" s="1487">
        <v>0</v>
      </c>
      <c r="H23" s="1488">
        <v>1441175000</v>
      </c>
      <c r="I23" s="1488">
        <v>0</v>
      </c>
      <c r="J23" s="1488">
        <v>1441175000</v>
      </c>
    </row>
    <row r="24" spans="1:10" ht="12.6" customHeight="1" x14ac:dyDescent="0.2">
      <c r="A24" s="1486" t="s">
        <v>227</v>
      </c>
      <c r="B24" s="1487">
        <v>584348942.27742267</v>
      </c>
      <c r="C24" s="1487">
        <v>529507993.39631081</v>
      </c>
      <c r="D24" s="1487">
        <v>1113856935.6737335</v>
      </c>
      <c r="E24" s="1487">
        <v>18560000</v>
      </c>
      <c r="F24" s="1487">
        <v>0</v>
      </c>
      <c r="G24" s="1487">
        <v>18560000</v>
      </c>
      <c r="H24" s="1488">
        <v>565788942.27742267</v>
      </c>
      <c r="I24" s="1488">
        <v>529507993.39631081</v>
      </c>
      <c r="J24" s="1488">
        <v>1095296935.6737335</v>
      </c>
    </row>
    <row r="25" spans="1:10" ht="12.75" customHeight="1" x14ac:dyDescent="0.2">
      <c r="A25" s="1489" t="s">
        <v>231</v>
      </c>
      <c r="B25" s="1487">
        <v>117935748.59937409</v>
      </c>
      <c r="C25" s="1487">
        <v>505310179.42130971</v>
      </c>
      <c r="D25" s="1487">
        <v>623245928.02068377</v>
      </c>
      <c r="E25" s="1487">
        <v>37107000</v>
      </c>
      <c r="F25" s="1487">
        <v>0</v>
      </c>
      <c r="G25" s="1487">
        <v>37107000</v>
      </c>
      <c r="H25" s="1488">
        <v>80828748.599374086</v>
      </c>
      <c r="I25" s="1488">
        <v>505310179.42130971</v>
      </c>
      <c r="J25" s="1488">
        <v>586138928.02068377</v>
      </c>
    </row>
    <row r="26" spans="1:10" ht="12.6" customHeight="1" x14ac:dyDescent="0.2">
      <c r="A26" s="1486" t="s">
        <v>233</v>
      </c>
      <c r="B26" s="1487">
        <v>1258533352.2470531</v>
      </c>
      <c r="C26" s="1487">
        <v>3122679179.035181</v>
      </c>
      <c r="D26" s="1487">
        <v>4381212531.2822342</v>
      </c>
      <c r="E26" s="1487">
        <v>334711000</v>
      </c>
      <c r="F26" s="1487">
        <v>0</v>
      </c>
      <c r="G26" s="1487">
        <v>334711000</v>
      </c>
      <c r="H26" s="1488">
        <v>923822352.24705315</v>
      </c>
      <c r="I26" s="1488">
        <v>3122679179.035181</v>
      </c>
      <c r="J26" s="1488">
        <v>4046501531.2822342</v>
      </c>
    </row>
    <row r="27" spans="1:10" ht="12.75" customHeight="1" x14ac:dyDescent="0.2">
      <c r="A27" s="1486" t="s">
        <v>167</v>
      </c>
      <c r="B27" s="1487">
        <v>1090481000</v>
      </c>
      <c r="C27" s="1487">
        <v>2757988344.6076779</v>
      </c>
      <c r="D27" s="1487">
        <v>3848469344.6076779</v>
      </c>
      <c r="E27" s="1487">
        <v>0</v>
      </c>
      <c r="F27" s="1487">
        <v>0</v>
      </c>
      <c r="G27" s="1487">
        <v>0</v>
      </c>
      <c r="H27" s="1488">
        <v>1090481000</v>
      </c>
      <c r="I27" s="1488">
        <v>2757988344.6076779</v>
      </c>
      <c r="J27" s="1488">
        <v>3848469344.6076779</v>
      </c>
    </row>
    <row r="28" spans="1:10" ht="12.75" customHeight="1" x14ac:dyDescent="0.2">
      <c r="A28" s="1486" t="s">
        <v>592</v>
      </c>
      <c r="B28" s="1487">
        <v>142126781.81540269</v>
      </c>
      <c r="C28" s="1487">
        <v>511709728.23540127</v>
      </c>
      <c r="D28" s="1487">
        <v>653836510.0508039</v>
      </c>
      <c r="E28" s="1487">
        <v>8480000</v>
      </c>
      <c r="F28" s="1487">
        <v>0</v>
      </c>
      <c r="G28" s="1487">
        <v>8480000</v>
      </c>
      <c r="H28" s="1488">
        <v>133646781.81540269</v>
      </c>
      <c r="I28" s="1488">
        <v>511709728.23540127</v>
      </c>
      <c r="J28" s="1488">
        <v>645356510.0508039</v>
      </c>
    </row>
    <row r="29" spans="1:10" ht="12.75" customHeight="1" x14ac:dyDescent="0.2">
      <c r="A29" s="1486" t="s">
        <v>236</v>
      </c>
      <c r="B29" s="1487">
        <v>1813464256.4918861</v>
      </c>
      <c r="C29" s="1487">
        <v>1936717042.4924378</v>
      </c>
      <c r="D29" s="1487">
        <v>3750181298.984324</v>
      </c>
      <c r="E29" s="1487">
        <v>147775000</v>
      </c>
      <c r="F29" s="1487">
        <v>0</v>
      </c>
      <c r="G29" s="1487">
        <v>147775000</v>
      </c>
      <c r="H29" s="1488">
        <v>1665689256.4918861</v>
      </c>
      <c r="I29" s="1488">
        <v>1936717042.4924378</v>
      </c>
      <c r="J29" s="1488">
        <v>3602406298.984324</v>
      </c>
    </row>
    <row r="30" spans="1:10" ht="12.75" customHeight="1" x14ac:dyDescent="0.2">
      <c r="A30" s="1486" t="s">
        <v>183</v>
      </c>
      <c r="B30" s="1487">
        <v>173005158.65156963</v>
      </c>
      <c r="C30" s="1487">
        <v>502328270.89609927</v>
      </c>
      <c r="D30" s="1487">
        <v>675333429.54766893</v>
      </c>
      <c r="E30" s="1487">
        <v>0</v>
      </c>
      <c r="F30" s="1487">
        <v>0</v>
      </c>
      <c r="G30" s="1487">
        <v>0</v>
      </c>
      <c r="H30" s="1488">
        <v>173005158.65156963</v>
      </c>
      <c r="I30" s="1488">
        <v>502328270.89609927</v>
      </c>
      <c r="J30" s="1488">
        <v>675333429.54766893</v>
      </c>
    </row>
    <row r="31" spans="1:10" ht="12.75" customHeight="1" x14ac:dyDescent="0.2">
      <c r="A31" s="1486" t="s">
        <v>287</v>
      </c>
      <c r="B31" s="1487">
        <v>645221681.74823546</v>
      </c>
      <c r="C31" s="1487">
        <v>1557031237.1742196</v>
      </c>
      <c r="D31" s="1487">
        <v>2202252918.9224548</v>
      </c>
      <c r="E31" s="1487">
        <v>100742000</v>
      </c>
      <c r="F31" s="1487">
        <v>0</v>
      </c>
      <c r="G31" s="1487">
        <v>100742000</v>
      </c>
      <c r="H31" s="1488">
        <v>544479681.74823546</v>
      </c>
      <c r="I31" s="1488">
        <v>1557031237.1742196</v>
      </c>
      <c r="J31" s="1488">
        <v>2101510918.9224551</v>
      </c>
    </row>
    <row r="32" spans="1:10" ht="12.75" customHeight="1" x14ac:dyDescent="0.2">
      <c r="A32" s="1486" t="s">
        <v>288</v>
      </c>
      <c r="B32" s="1487">
        <v>0</v>
      </c>
      <c r="C32" s="1487">
        <v>0</v>
      </c>
      <c r="D32" s="1487">
        <v>0</v>
      </c>
      <c r="E32" s="1487">
        <v>0</v>
      </c>
      <c r="F32" s="1487">
        <v>0</v>
      </c>
      <c r="G32" s="1487">
        <v>0</v>
      </c>
      <c r="H32" s="1488">
        <v>0</v>
      </c>
      <c r="I32" s="1488">
        <v>0</v>
      </c>
      <c r="J32" s="1488">
        <v>0</v>
      </c>
    </row>
    <row r="33" spans="1:10" ht="12.6" customHeight="1" x14ac:dyDescent="0.2">
      <c r="A33" s="1486" t="s">
        <v>166</v>
      </c>
      <c r="B33" s="1487">
        <v>0</v>
      </c>
      <c r="C33" s="1487">
        <v>0</v>
      </c>
      <c r="D33" s="1487">
        <v>0</v>
      </c>
      <c r="E33" s="1487">
        <v>0</v>
      </c>
      <c r="F33" s="1487">
        <v>0</v>
      </c>
      <c r="G33" s="1487">
        <v>0</v>
      </c>
      <c r="H33" s="1488">
        <v>0</v>
      </c>
      <c r="I33" s="1488">
        <v>0</v>
      </c>
      <c r="J33" s="1488">
        <v>0</v>
      </c>
    </row>
    <row r="34" spans="1:10" ht="12.75" customHeight="1" x14ac:dyDescent="0.2">
      <c r="A34" s="1486" t="s">
        <v>172</v>
      </c>
      <c r="B34" s="1487">
        <v>0</v>
      </c>
      <c r="C34" s="1487">
        <v>0</v>
      </c>
      <c r="D34" s="1487">
        <v>0</v>
      </c>
      <c r="E34" s="1487">
        <v>0</v>
      </c>
      <c r="F34" s="1487">
        <v>0</v>
      </c>
      <c r="G34" s="1487">
        <v>0</v>
      </c>
      <c r="H34" s="1488">
        <v>0</v>
      </c>
      <c r="I34" s="1488">
        <v>0</v>
      </c>
      <c r="J34" s="1488">
        <v>0</v>
      </c>
    </row>
    <row r="35" spans="1:10" ht="12.75" customHeight="1" x14ac:dyDescent="0.2">
      <c r="A35" s="1486" t="s">
        <v>289</v>
      </c>
      <c r="B35" s="1487">
        <v>0</v>
      </c>
      <c r="C35" s="1487">
        <v>0</v>
      </c>
      <c r="D35" s="1487">
        <v>0</v>
      </c>
      <c r="E35" s="1487">
        <v>0</v>
      </c>
      <c r="F35" s="1487">
        <v>0</v>
      </c>
      <c r="G35" s="1487">
        <v>0</v>
      </c>
      <c r="H35" s="1488">
        <v>0</v>
      </c>
      <c r="I35" s="1488">
        <v>0</v>
      </c>
      <c r="J35" s="1488">
        <v>0</v>
      </c>
    </row>
    <row r="36" spans="1:10" ht="12.75" customHeight="1" x14ac:dyDescent="0.2">
      <c r="A36" s="1486" t="s">
        <v>290</v>
      </c>
      <c r="B36" s="1487">
        <v>681984650.08781254</v>
      </c>
      <c r="C36" s="1487">
        <v>1237528539.2224159</v>
      </c>
      <c r="D36" s="1487">
        <v>1919513189.3102283</v>
      </c>
      <c r="E36" s="1487">
        <v>83614000</v>
      </c>
      <c r="F36" s="1487">
        <v>0</v>
      </c>
      <c r="G36" s="1487">
        <v>83614000</v>
      </c>
      <c r="H36" s="1488">
        <v>598370650.08781254</v>
      </c>
      <c r="I36" s="1488">
        <v>1237528539.2224159</v>
      </c>
      <c r="J36" s="1488">
        <v>1835899189.3102283</v>
      </c>
    </row>
    <row r="37" spans="1:10" ht="12.75" customHeight="1" x14ac:dyDescent="0.2">
      <c r="A37" s="1486" t="s">
        <v>1147</v>
      </c>
      <c r="B37" s="1487">
        <v>261727035.70867899</v>
      </c>
      <c r="C37" s="1487">
        <v>900000000</v>
      </c>
      <c r="D37" s="1490">
        <v>1161727035.708679</v>
      </c>
      <c r="E37" s="1487">
        <v>184649000</v>
      </c>
      <c r="F37" s="1487">
        <v>0</v>
      </c>
      <c r="G37" s="1487">
        <v>184649000</v>
      </c>
      <c r="H37" s="1488">
        <v>77078035.708678991</v>
      </c>
      <c r="I37" s="1488">
        <v>900000000</v>
      </c>
      <c r="J37" s="1488">
        <v>977078035.70867896</v>
      </c>
    </row>
    <row r="38" spans="1:10" x14ac:dyDescent="0.2">
      <c r="A38" s="1491" t="s">
        <v>239</v>
      </c>
      <c r="B38" s="1340">
        <v>51198004581.72374</v>
      </c>
      <c r="C38" s="1340">
        <v>84144201335.471725</v>
      </c>
      <c r="D38" s="1340">
        <v>135342205917.19547</v>
      </c>
      <c r="E38" s="1340">
        <v>6503109000</v>
      </c>
      <c r="F38" s="1340">
        <v>0</v>
      </c>
      <c r="G38" s="1340">
        <v>6503109000</v>
      </c>
      <c r="H38" s="1404">
        <v>44694895581.723755</v>
      </c>
      <c r="I38" s="1405">
        <v>84144201335.471725</v>
      </c>
      <c r="J38" s="1404">
        <v>128839096917.19547</v>
      </c>
    </row>
    <row r="39" spans="1:10" x14ac:dyDescent="0.2">
      <c r="B39" s="823"/>
      <c r="C39" s="1284"/>
      <c r="D39" s="1284"/>
      <c r="E39" s="823"/>
      <c r="F39" s="1492"/>
      <c r="G39" s="1284"/>
      <c r="H39" s="1406"/>
      <c r="I39" s="1406"/>
      <c r="J39" s="1493"/>
    </row>
    <row r="40" spans="1:10" ht="16.5" customHeight="1" x14ac:dyDescent="0.2">
      <c r="A40" s="1477" t="s">
        <v>240</v>
      </c>
      <c r="B40" s="1477" t="s">
        <v>1145</v>
      </c>
      <c r="C40" s="1477" t="s">
        <v>1146</v>
      </c>
      <c r="D40" s="1477" t="s">
        <v>6</v>
      </c>
      <c r="E40" s="1477" t="s">
        <v>1145</v>
      </c>
      <c r="F40" s="1477" t="s">
        <v>1146</v>
      </c>
      <c r="G40" s="1477" t="s">
        <v>6</v>
      </c>
      <c r="H40" s="1494" t="s">
        <v>1145</v>
      </c>
      <c r="I40" s="1494" t="s">
        <v>1146</v>
      </c>
      <c r="J40" s="1494" t="s">
        <v>6</v>
      </c>
    </row>
    <row r="41" spans="1:10" x14ac:dyDescent="0.2">
      <c r="A41" s="1486" t="s">
        <v>216</v>
      </c>
      <c r="B41" s="1487">
        <v>1824055769.0699661</v>
      </c>
      <c r="C41" s="1487">
        <v>0</v>
      </c>
      <c r="D41" s="1487">
        <v>1824055769.0699661</v>
      </c>
      <c r="E41" s="1487">
        <v>0</v>
      </c>
      <c r="F41" s="1487">
        <v>0</v>
      </c>
      <c r="G41" s="1487">
        <v>0</v>
      </c>
      <c r="H41" s="1488">
        <v>1824055769.0699661</v>
      </c>
      <c r="I41" s="1488">
        <v>0</v>
      </c>
      <c r="J41" s="1488">
        <v>1824055769.0699661</v>
      </c>
    </row>
    <row r="42" spans="1:10" x14ac:dyDescent="0.2">
      <c r="A42" s="1486" t="s">
        <v>1148</v>
      </c>
      <c r="B42" s="1487">
        <v>1376944599.8440001</v>
      </c>
      <c r="C42" s="1487">
        <v>0</v>
      </c>
      <c r="D42" s="1487">
        <v>1376944599.8440001</v>
      </c>
      <c r="E42" s="1487">
        <v>0</v>
      </c>
      <c r="F42" s="1487">
        <v>0</v>
      </c>
      <c r="G42" s="1487">
        <v>0</v>
      </c>
      <c r="H42" s="1488">
        <v>1376944599.8440001</v>
      </c>
      <c r="I42" s="1488">
        <v>0</v>
      </c>
      <c r="J42" s="1488">
        <v>1376944599.8440001</v>
      </c>
    </row>
    <row r="43" spans="1:10" x14ac:dyDescent="0.2">
      <c r="A43" s="1486" t="s">
        <v>218</v>
      </c>
      <c r="B43" s="1487">
        <v>6004058351.6599998</v>
      </c>
      <c r="C43" s="1487">
        <v>0</v>
      </c>
      <c r="D43" s="1487">
        <v>6004058351.6599998</v>
      </c>
      <c r="E43" s="1487">
        <v>0</v>
      </c>
      <c r="F43" s="1487">
        <v>0</v>
      </c>
      <c r="G43" s="1487">
        <v>0</v>
      </c>
      <c r="H43" s="1488">
        <v>6004058351.6599998</v>
      </c>
      <c r="I43" s="1488">
        <v>0</v>
      </c>
      <c r="J43" s="1488">
        <v>6004058351.6599998</v>
      </c>
    </row>
    <row r="44" spans="1:10" x14ac:dyDescent="0.2">
      <c r="A44" s="1486" t="s">
        <v>223</v>
      </c>
      <c r="B44" s="1487">
        <v>306957414.29700029</v>
      </c>
      <c r="C44" s="1487">
        <v>0</v>
      </c>
      <c r="D44" s="1487">
        <v>306957414.29700029</v>
      </c>
      <c r="E44" s="1487">
        <v>23314740.479999997</v>
      </c>
      <c r="F44" s="1487">
        <v>0</v>
      </c>
      <c r="G44" s="1487">
        <v>23314740.479999997</v>
      </c>
      <c r="H44" s="1488">
        <v>283642673.81700027</v>
      </c>
      <c r="I44" s="1488">
        <v>0</v>
      </c>
      <c r="J44" s="1488">
        <v>283642673.81700027</v>
      </c>
    </row>
    <row r="45" spans="1:10" x14ac:dyDescent="0.2">
      <c r="A45" s="1486" t="s">
        <v>224</v>
      </c>
      <c r="B45" s="1487">
        <v>6376617640.1176939</v>
      </c>
      <c r="C45" s="1487">
        <v>0</v>
      </c>
      <c r="D45" s="1487">
        <v>6376617640.1176939</v>
      </c>
      <c r="E45" s="1487">
        <v>81765992.010000005</v>
      </c>
      <c r="F45" s="1487">
        <v>0</v>
      </c>
      <c r="G45" s="1487">
        <v>81765992.010000005</v>
      </c>
      <c r="H45" s="1488">
        <v>6294851648.1076937</v>
      </c>
      <c r="I45" s="1488">
        <v>0</v>
      </c>
      <c r="J45" s="1488">
        <v>6294851648.1076937</v>
      </c>
    </row>
    <row r="46" spans="1:10" x14ac:dyDescent="0.2">
      <c r="A46" s="1491" t="s">
        <v>454</v>
      </c>
      <c r="B46" s="1340">
        <v>15888633774.988663</v>
      </c>
      <c r="C46" s="1340">
        <v>0</v>
      </c>
      <c r="D46" s="1340">
        <v>15888633774.988663</v>
      </c>
      <c r="E46" s="1340">
        <v>105080732.49000001</v>
      </c>
      <c r="F46" s="1340">
        <v>0</v>
      </c>
      <c r="G46" s="1340">
        <v>105080732.49000001</v>
      </c>
      <c r="H46" s="1407">
        <v>15783553042.498661</v>
      </c>
      <c r="I46" s="1407">
        <v>0</v>
      </c>
      <c r="J46" s="1407">
        <v>15783553042.498661</v>
      </c>
    </row>
    <row r="47" spans="1:10" x14ac:dyDescent="0.2">
      <c r="A47" s="1495"/>
      <c r="B47" s="1492"/>
      <c r="C47" s="1492"/>
      <c r="D47" s="1284"/>
      <c r="E47" s="1492"/>
      <c r="F47" s="1492"/>
      <c r="G47" s="1284"/>
      <c r="H47" s="1408"/>
      <c r="I47" s="1406"/>
      <c r="J47" s="1493"/>
    </row>
    <row r="48" spans="1:10" ht="16.5" customHeight="1" x14ac:dyDescent="0.2">
      <c r="A48" s="1477" t="s">
        <v>241</v>
      </c>
      <c r="B48" s="1477" t="s">
        <v>1145</v>
      </c>
      <c r="C48" s="1477" t="s">
        <v>1146</v>
      </c>
      <c r="D48" s="1477" t="s">
        <v>6</v>
      </c>
      <c r="E48" s="1477" t="s">
        <v>1145</v>
      </c>
      <c r="F48" s="1477" t="s">
        <v>1146</v>
      </c>
      <c r="G48" s="1477" t="s">
        <v>6</v>
      </c>
      <c r="H48" s="1494" t="s">
        <v>1041</v>
      </c>
      <c r="I48" s="1494" t="s">
        <v>1042</v>
      </c>
      <c r="J48" s="1494" t="s">
        <v>6</v>
      </c>
    </row>
    <row r="49" spans="1:10" ht="12.75" customHeight="1" x14ac:dyDescent="0.2">
      <c r="A49" s="1486" t="s">
        <v>216</v>
      </c>
      <c r="B49" s="1487">
        <v>21442097837.095654</v>
      </c>
      <c r="C49" s="1487">
        <v>16115806642.422602</v>
      </c>
      <c r="D49" s="1487">
        <v>37557904479.518257</v>
      </c>
      <c r="E49" s="1487">
        <v>1105456253.2780244</v>
      </c>
      <c r="F49" s="1487">
        <v>0</v>
      </c>
      <c r="G49" s="1487">
        <v>1105456253.2780244</v>
      </c>
      <c r="H49" s="1488">
        <v>20336641583.817631</v>
      </c>
      <c r="I49" s="1488">
        <v>16115806642.422602</v>
      </c>
      <c r="J49" s="1488">
        <v>36452448226.240234</v>
      </c>
    </row>
    <row r="50" spans="1:10" ht="12.75" customHeight="1" x14ac:dyDescent="0.2">
      <c r="A50" s="1486" t="s">
        <v>1148</v>
      </c>
      <c r="B50" s="1487">
        <v>9230738192.2396221</v>
      </c>
      <c r="C50" s="1487">
        <v>6637271136.0797968</v>
      </c>
      <c r="D50" s="1487">
        <v>15868009328.31942</v>
      </c>
      <c r="E50" s="1487">
        <v>144046508.85999998</v>
      </c>
      <c r="F50" s="1487">
        <v>0</v>
      </c>
      <c r="G50" s="1487">
        <v>144046508.85999998</v>
      </c>
      <c r="H50" s="1488">
        <v>9086691683.3796215</v>
      </c>
      <c r="I50" s="1488">
        <v>6637271136.0797968</v>
      </c>
      <c r="J50" s="1488">
        <v>15723962819.459419</v>
      </c>
    </row>
    <row r="51" spans="1:10" ht="12.75" customHeight="1" x14ac:dyDescent="0.2">
      <c r="A51" s="1486" t="s">
        <v>218</v>
      </c>
      <c r="B51" s="1487">
        <v>2992993975.69767</v>
      </c>
      <c r="C51" s="1487">
        <v>963671441.92367852</v>
      </c>
      <c r="D51" s="1487">
        <v>3956665417.6213484</v>
      </c>
      <c r="E51" s="1487">
        <v>24549750.559999999</v>
      </c>
      <c r="F51" s="1487">
        <v>0</v>
      </c>
      <c r="G51" s="1487">
        <v>24549750.559999999</v>
      </c>
      <c r="H51" s="1488">
        <v>2968444225.13767</v>
      </c>
      <c r="I51" s="1488">
        <v>963671441.92367852</v>
      </c>
      <c r="J51" s="1488">
        <v>3932115667.0613484</v>
      </c>
    </row>
    <row r="52" spans="1:10" ht="12.75" customHeight="1" x14ac:dyDescent="0.2">
      <c r="A52" s="1486" t="s">
        <v>219</v>
      </c>
      <c r="B52" s="1487">
        <v>1912047829.5708804</v>
      </c>
      <c r="C52" s="1487">
        <v>3585062686.9830298</v>
      </c>
      <c r="D52" s="1487">
        <v>5497110516.5539103</v>
      </c>
      <c r="E52" s="1487">
        <v>70368175.370000005</v>
      </c>
      <c r="F52" s="1487">
        <v>0</v>
      </c>
      <c r="G52" s="1487">
        <v>70368175.370000005</v>
      </c>
      <c r="H52" s="1488">
        <v>1841679654.2008805</v>
      </c>
      <c r="I52" s="1488">
        <v>3585062686.9830298</v>
      </c>
      <c r="J52" s="1488">
        <v>5426742341.1839104</v>
      </c>
    </row>
    <row r="53" spans="1:10" ht="12.75" customHeight="1" x14ac:dyDescent="0.2">
      <c r="A53" s="1486" t="s">
        <v>54</v>
      </c>
      <c r="B53" s="1487">
        <v>0</v>
      </c>
      <c r="C53" s="1487">
        <v>0</v>
      </c>
      <c r="D53" s="1487">
        <v>0</v>
      </c>
      <c r="E53" s="1487">
        <v>0</v>
      </c>
      <c r="F53" s="1487">
        <v>0</v>
      </c>
      <c r="G53" s="1487">
        <v>0</v>
      </c>
      <c r="H53" s="1488">
        <v>0</v>
      </c>
      <c r="I53" s="1488">
        <v>0</v>
      </c>
      <c r="J53" s="1488">
        <v>0</v>
      </c>
    </row>
    <row r="54" spans="1:10" ht="12.75" customHeight="1" x14ac:dyDescent="0.2">
      <c r="A54" s="1486" t="s">
        <v>222</v>
      </c>
      <c r="B54" s="1487">
        <v>548214287.50828731</v>
      </c>
      <c r="C54" s="1487">
        <v>503872868.53966689</v>
      </c>
      <c r="D54" s="1487">
        <v>1052087156.0479542</v>
      </c>
      <c r="E54" s="1487">
        <v>55519095.659999996</v>
      </c>
      <c r="F54" s="1487">
        <v>0</v>
      </c>
      <c r="G54" s="1487">
        <v>55519095.659999996</v>
      </c>
      <c r="H54" s="1488">
        <v>492695191.84828734</v>
      </c>
      <c r="I54" s="1488">
        <v>503872868.53966689</v>
      </c>
      <c r="J54" s="1488">
        <v>996568060.38795424</v>
      </c>
    </row>
    <row r="55" spans="1:10" ht="12.75" customHeight="1" x14ac:dyDescent="0.2">
      <c r="A55" s="1486" t="s">
        <v>223</v>
      </c>
      <c r="B55" s="1487">
        <v>1843332986.4152126</v>
      </c>
      <c r="C55" s="1487">
        <v>6732204772.4039001</v>
      </c>
      <c r="D55" s="1487">
        <v>8575537758.8191128</v>
      </c>
      <c r="E55" s="1487">
        <v>324569088.21071774</v>
      </c>
      <c r="F55" s="1487">
        <v>0</v>
      </c>
      <c r="G55" s="1487">
        <v>324569088.21071774</v>
      </c>
      <c r="H55" s="1488">
        <v>1518763898.204495</v>
      </c>
      <c r="I55" s="1488">
        <v>6732204772.4039001</v>
      </c>
      <c r="J55" s="1488">
        <v>8250968670.6083946</v>
      </c>
    </row>
    <row r="56" spans="1:10" ht="12.75" customHeight="1" x14ac:dyDescent="0.2">
      <c r="A56" s="1486" t="s">
        <v>224</v>
      </c>
      <c r="B56" s="1487">
        <v>16710733195.233614</v>
      </c>
      <c r="C56" s="1487">
        <v>7041989181.3030796</v>
      </c>
      <c r="D56" s="1487">
        <v>23752722376.536694</v>
      </c>
      <c r="E56" s="1487">
        <v>230248016.26999998</v>
      </c>
      <c r="F56" s="1487">
        <v>0</v>
      </c>
      <c r="G56" s="1487">
        <v>230248016.26999998</v>
      </c>
      <c r="H56" s="1488">
        <v>16480485178.963614</v>
      </c>
      <c r="I56" s="1488">
        <v>7041989181.3030796</v>
      </c>
      <c r="J56" s="1488">
        <v>23522474360.266693</v>
      </c>
    </row>
    <row r="57" spans="1:10" ht="12.75" customHeight="1" x14ac:dyDescent="0.2">
      <c r="A57" s="1486" t="s">
        <v>225</v>
      </c>
      <c r="B57" s="1487">
        <v>8086806220.4938278</v>
      </c>
      <c r="C57" s="1487">
        <v>4888357264.7640104</v>
      </c>
      <c r="D57" s="1487">
        <v>12975163485.257839</v>
      </c>
      <c r="E57" s="1487">
        <v>1114063363.4099998</v>
      </c>
      <c r="F57" s="1487">
        <v>0</v>
      </c>
      <c r="G57" s="1487">
        <v>1114063363.4099998</v>
      </c>
      <c r="H57" s="1488">
        <v>6972742857.083828</v>
      </c>
      <c r="I57" s="1488">
        <v>4888357264.7640104</v>
      </c>
      <c r="J57" s="1488">
        <v>11861100121.847839</v>
      </c>
    </row>
    <row r="58" spans="1:10" ht="12.75" customHeight="1" x14ac:dyDescent="0.2">
      <c r="A58" s="1486" t="s">
        <v>182</v>
      </c>
      <c r="B58" s="1487">
        <v>2095788972.511883</v>
      </c>
      <c r="C58" s="1487">
        <v>1484985236.8179219</v>
      </c>
      <c r="D58" s="1487">
        <v>3580774209.3298049</v>
      </c>
      <c r="E58" s="1487">
        <v>49680471.82</v>
      </c>
      <c r="F58" s="1487">
        <v>0</v>
      </c>
      <c r="G58" s="1487">
        <v>49680471.82</v>
      </c>
      <c r="H58" s="1488">
        <v>2046108500.6918831</v>
      </c>
      <c r="I58" s="1488">
        <v>1484985236.8179219</v>
      </c>
      <c r="J58" s="1488">
        <v>3531093737.5098047</v>
      </c>
    </row>
    <row r="59" spans="1:10" ht="12.75" customHeight="1" x14ac:dyDescent="0.2">
      <c r="A59" s="1486" t="s">
        <v>226</v>
      </c>
      <c r="B59" s="1487">
        <v>456774408.3110218</v>
      </c>
      <c r="C59" s="1487">
        <v>0</v>
      </c>
      <c r="D59" s="1487">
        <v>456774408.3110218</v>
      </c>
      <c r="E59" s="1487">
        <v>0</v>
      </c>
      <c r="F59" s="1487">
        <v>0</v>
      </c>
      <c r="G59" s="1487">
        <v>0</v>
      </c>
      <c r="H59" s="1488">
        <v>456774408.3110218</v>
      </c>
      <c r="I59" s="1488">
        <v>0</v>
      </c>
      <c r="J59" s="1488">
        <v>456774408.3110218</v>
      </c>
    </row>
    <row r="60" spans="1:10" ht="12.75" customHeight="1" x14ac:dyDescent="0.2">
      <c r="A60" s="1486" t="s">
        <v>227</v>
      </c>
      <c r="B60" s="1487">
        <v>247346204.56813213</v>
      </c>
      <c r="C60" s="1487">
        <v>3801008049.0139699</v>
      </c>
      <c r="D60" s="1487">
        <v>4048354253.5821018</v>
      </c>
      <c r="E60" s="1487">
        <v>0</v>
      </c>
      <c r="F60" s="1487">
        <v>0</v>
      </c>
      <c r="G60" s="1487">
        <v>0</v>
      </c>
      <c r="H60" s="1488">
        <v>247346204.56813213</v>
      </c>
      <c r="I60" s="1488">
        <v>3801008049.0139699</v>
      </c>
      <c r="J60" s="1488">
        <v>4048354253.5821018</v>
      </c>
    </row>
    <row r="61" spans="1:10" ht="12.75" customHeight="1" x14ac:dyDescent="0.2">
      <c r="A61" s="1486" t="s">
        <v>233</v>
      </c>
      <c r="B61" s="1487">
        <v>259182485.22571468</v>
      </c>
      <c r="C61" s="1487">
        <v>536157308.10743946</v>
      </c>
      <c r="D61" s="1487">
        <v>795339793.3331542</v>
      </c>
      <c r="E61" s="1487">
        <v>0</v>
      </c>
      <c r="F61" s="1487">
        <v>0</v>
      </c>
      <c r="G61" s="1487">
        <v>0</v>
      </c>
      <c r="H61" s="1488">
        <v>259182485.22571468</v>
      </c>
      <c r="I61" s="1488">
        <v>536157308.10743946</v>
      </c>
      <c r="J61" s="1488">
        <v>795339793.3331542</v>
      </c>
    </row>
    <row r="62" spans="1:10" ht="12.75" customHeight="1" x14ac:dyDescent="0.2">
      <c r="A62" s="1486" t="s">
        <v>167</v>
      </c>
      <c r="B62" s="1487">
        <v>386003586.87284404</v>
      </c>
      <c r="C62" s="1487">
        <v>510664770.25953132</v>
      </c>
      <c r="D62" s="1487">
        <v>896668357.13237536</v>
      </c>
      <c r="E62" s="1487">
        <v>0</v>
      </c>
      <c r="F62" s="1487">
        <v>0</v>
      </c>
      <c r="G62" s="1487">
        <v>0</v>
      </c>
      <c r="H62" s="1488">
        <v>386003586.87284404</v>
      </c>
      <c r="I62" s="1488">
        <v>510664770.25953132</v>
      </c>
      <c r="J62" s="1488">
        <v>896668357.13237536</v>
      </c>
    </row>
    <row r="63" spans="1:10" ht="12.75" customHeight="1" x14ac:dyDescent="0.2">
      <c r="A63" s="1486" t="s">
        <v>236</v>
      </c>
      <c r="B63" s="1487">
        <v>489671043.8481136</v>
      </c>
      <c r="C63" s="1487">
        <v>622775366.31814718</v>
      </c>
      <c r="D63" s="1487">
        <v>1112446410.1662607</v>
      </c>
      <c r="E63" s="1487">
        <v>146550814.37</v>
      </c>
      <c r="F63" s="1487">
        <v>0</v>
      </c>
      <c r="G63" s="1487">
        <v>146550814.37</v>
      </c>
      <c r="H63" s="1488">
        <v>343120229.47811359</v>
      </c>
      <c r="I63" s="1488">
        <v>622775366.31814718</v>
      </c>
      <c r="J63" s="1488">
        <v>965895595.79626083</v>
      </c>
    </row>
    <row r="64" spans="1:10" ht="12.75" customHeight="1" x14ac:dyDescent="0.2">
      <c r="A64" s="1486" t="s">
        <v>183</v>
      </c>
      <c r="B64" s="1487">
        <v>0</v>
      </c>
      <c r="C64" s="1487">
        <v>0</v>
      </c>
      <c r="D64" s="1487">
        <v>0</v>
      </c>
      <c r="E64" s="1487">
        <v>0</v>
      </c>
      <c r="F64" s="1487">
        <v>0</v>
      </c>
      <c r="G64" s="1487">
        <v>0</v>
      </c>
      <c r="H64" s="1488">
        <v>0</v>
      </c>
      <c r="I64" s="1488">
        <v>0</v>
      </c>
      <c r="J64" s="1488">
        <v>0</v>
      </c>
    </row>
    <row r="65" spans="1:10" ht="12.75" customHeight="1" x14ac:dyDescent="0.2">
      <c r="A65" s="1486" t="s">
        <v>287</v>
      </c>
      <c r="B65" s="1487">
        <v>120922028.79711145</v>
      </c>
      <c r="C65" s="1487">
        <v>1004305940.3260868</v>
      </c>
      <c r="D65" s="1487">
        <v>1125227969.1231983</v>
      </c>
      <c r="E65" s="1487">
        <v>120570495.94999999</v>
      </c>
      <c r="F65" s="1487">
        <v>0</v>
      </c>
      <c r="G65" s="1487">
        <v>120570495.94999999</v>
      </c>
      <c r="H65" s="1488">
        <v>351532.84711146355</v>
      </c>
      <c r="I65" s="1488">
        <v>1004305940.3260868</v>
      </c>
      <c r="J65" s="1488">
        <v>1004657473.1731982</v>
      </c>
    </row>
    <row r="66" spans="1:10" ht="12.75" customHeight="1" x14ac:dyDescent="0.2">
      <c r="A66" s="1486" t="s">
        <v>288</v>
      </c>
      <c r="B66" s="1487">
        <v>0</v>
      </c>
      <c r="C66" s="1487">
        <v>0</v>
      </c>
      <c r="D66" s="1487">
        <v>0</v>
      </c>
      <c r="E66" s="1487">
        <v>0</v>
      </c>
      <c r="F66" s="1487">
        <v>0</v>
      </c>
      <c r="G66" s="1487">
        <v>0</v>
      </c>
      <c r="H66" s="1488">
        <v>0</v>
      </c>
      <c r="I66" s="1488">
        <v>0</v>
      </c>
      <c r="J66" s="1488">
        <v>0</v>
      </c>
    </row>
    <row r="67" spans="1:10" ht="12.75" customHeight="1" x14ac:dyDescent="0.2">
      <c r="A67" s="1486" t="s">
        <v>166</v>
      </c>
      <c r="B67" s="1487">
        <v>450000000</v>
      </c>
      <c r="C67" s="1487">
        <v>0</v>
      </c>
      <c r="D67" s="1487">
        <v>450000000</v>
      </c>
      <c r="E67" s="1487">
        <v>0</v>
      </c>
      <c r="F67" s="1487">
        <v>0</v>
      </c>
      <c r="G67" s="1487">
        <v>0</v>
      </c>
      <c r="H67" s="1488">
        <v>450000000</v>
      </c>
      <c r="I67" s="1488">
        <v>0</v>
      </c>
      <c r="J67" s="1488">
        <v>450000000</v>
      </c>
    </row>
    <row r="68" spans="1:10" ht="12.75" customHeight="1" x14ac:dyDescent="0.2">
      <c r="A68" s="1486" t="s">
        <v>172</v>
      </c>
      <c r="B68" s="1487">
        <v>0</v>
      </c>
      <c r="C68" s="1487">
        <v>0</v>
      </c>
      <c r="D68" s="1487">
        <v>0</v>
      </c>
      <c r="E68" s="1487">
        <v>0</v>
      </c>
      <c r="F68" s="1487">
        <v>0</v>
      </c>
      <c r="G68" s="1487">
        <v>0</v>
      </c>
      <c r="H68" s="1488">
        <v>0</v>
      </c>
      <c r="I68" s="1488">
        <v>0</v>
      </c>
      <c r="J68" s="1488">
        <v>0</v>
      </c>
    </row>
    <row r="69" spans="1:10" ht="12.75" customHeight="1" x14ac:dyDescent="0.2">
      <c r="A69" s="1486" t="s">
        <v>290</v>
      </c>
      <c r="B69" s="1487">
        <v>200000000</v>
      </c>
      <c r="C69" s="1487">
        <v>500000000</v>
      </c>
      <c r="D69" s="1487">
        <v>700000000</v>
      </c>
      <c r="E69" s="1487">
        <v>135989151.20000002</v>
      </c>
      <c r="F69" s="1487">
        <v>0</v>
      </c>
      <c r="G69" s="1487">
        <v>135989151.20000002</v>
      </c>
      <c r="H69" s="1488">
        <v>64010848.799999982</v>
      </c>
      <c r="I69" s="1488">
        <v>500000000</v>
      </c>
      <c r="J69" s="1488">
        <v>564010848.79999995</v>
      </c>
    </row>
    <row r="70" spans="1:10" ht="12.75" customHeight="1" x14ac:dyDescent="0.2">
      <c r="A70" s="1486" t="s">
        <v>1147</v>
      </c>
      <c r="B70" s="1487">
        <v>197962883.46345901</v>
      </c>
      <c r="C70" s="1487">
        <v>601334891.71826017</v>
      </c>
      <c r="D70" s="1487">
        <v>799297775.18171918</v>
      </c>
      <c r="E70" s="1487">
        <v>45430249.920000002</v>
      </c>
      <c r="F70" s="1487">
        <v>0</v>
      </c>
      <c r="G70" s="1487">
        <v>45430249.920000002</v>
      </c>
      <c r="H70" s="1488">
        <v>152532633.543459</v>
      </c>
      <c r="I70" s="1488">
        <v>601334891.71826017</v>
      </c>
      <c r="J70" s="1488">
        <v>753867525.26171923</v>
      </c>
    </row>
    <row r="71" spans="1:10" ht="12.6" hidden="1" customHeight="1" x14ac:dyDescent="0.2">
      <c r="A71" s="1486" t="s">
        <v>1149</v>
      </c>
      <c r="B71" s="1487">
        <v>0</v>
      </c>
      <c r="C71" s="1487">
        <v>0</v>
      </c>
      <c r="D71" s="1487">
        <v>0</v>
      </c>
      <c r="E71" s="1487">
        <v>0</v>
      </c>
      <c r="F71" s="1487">
        <v>0</v>
      </c>
      <c r="G71" s="1487">
        <v>0</v>
      </c>
      <c r="H71" s="1488">
        <v>0</v>
      </c>
      <c r="I71" s="1488">
        <v>0</v>
      </c>
      <c r="J71" s="1488">
        <v>0</v>
      </c>
    </row>
    <row r="72" spans="1:10" x14ac:dyDescent="0.2">
      <c r="A72" s="1491" t="s">
        <v>242</v>
      </c>
      <c r="B72" s="1340">
        <v>67670616137.853043</v>
      </c>
      <c r="C72" s="1340">
        <v>55529467556.981117</v>
      </c>
      <c r="D72" s="1340">
        <v>123200083694.83417</v>
      </c>
      <c r="E72" s="1340">
        <v>3567041434.8787417</v>
      </c>
      <c r="F72" s="1340">
        <v>0</v>
      </c>
      <c r="G72" s="1340">
        <v>3567041434.8787417</v>
      </c>
      <c r="H72" s="1340">
        <v>64103574702.974304</v>
      </c>
      <c r="I72" s="1340">
        <v>55529467556.981117</v>
      </c>
      <c r="J72" s="1340">
        <v>119633042259.95546</v>
      </c>
    </row>
    <row r="73" spans="1:10" hidden="1" x14ac:dyDescent="0.2">
      <c r="A73" s="1341"/>
      <c r="B73" s="1284"/>
      <c r="C73" s="1284"/>
      <c r="D73" s="1285"/>
      <c r="E73" s="1342"/>
      <c r="F73" s="1342"/>
      <c r="G73" s="827"/>
      <c r="H73" s="1406"/>
      <c r="I73" s="1406"/>
      <c r="J73" s="1493"/>
    </row>
    <row r="74" spans="1:10" ht="17.45" hidden="1" customHeight="1" x14ac:dyDescent="0.2">
      <c r="A74" s="1496" t="s">
        <v>959</v>
      </c>
      <c r="B74" s="1487">
        <v>0</v>
      </c>
      <c r="C74" s="1487">
        <v>0</v>
      </c>
      <c r="D74" s="1487">
        <v>0</v>
      </c>
      <c r="E74" s="1487">
        <v>0</v>
      </c>
      <c r="F74" s="1487">
        <v>0</v>
      </c>
      <c r="G74" s="1487">
        <v>0</v>
      </c>
      <c r="H74" s="1488">
        <v>0</v>
      </c>
      <c r="I74" s="1488">
        <v>0</v>
      </c>
      <c r="J74" s="1488">
        <v>0</v>
      </c>
    </row>
    <row r="75" spans="1:10" ht="12.75" customHeight="1" x14ac:dyDescent="0.2">
      <c r="A75" s="1497"/>
      <c r="B75" s="1498"/>
      <c r="C75" s="1498"/>
      <c r="D75" s="1343"/>
      <c r="E75" s="1499">
        <v>0</v>
      </c>
      <c r="F75" s="1500"/>
      <c r="G75" s="1284"/>
      <c r="H75" s="1406"/>
      <c r="I75" s="1406"/>
      <c r="J75" s="1493"/>
    </row>
    <row r="76" spans="1:10" s="714" customFormat="1" x14ac:dyDescent="0.2">
      <c r="A76" s="1491" t="s">
        <v>29</v>
      </c>
      <c r="B76" s="1501">
        <v>134757254494.56544</v>
      </c>
      <c r="C76" s="1501">
        <v>139673668892.45285</v>
      </c>
      <c r="D76" s="1501">
        <v>274430923387.01831</v>
      </c>
      <c r="E76" s="1501">
        <v>10175231167.368742</v>
      </c>
      <c r="F76" s="1501">
        <v>0</v>
      </c>
      <c r="G76" s="1501">
        <v>10175231167.368742</v>
      </c>
      <c r="H76" s="1502">
        <v>124582023327.19672</v>
      </c>
      <c r="I76" s="1502">
        <v>139673668892.45285</v>
      </c>
      <c r="J76" s="1503">
        <v>264255692219.6496</v>
      </c>
    </row>
    <row r="77" spans="1:10" ht="13.5" thickBot="1" x14ac:dyDescent="0.25">
      <c r="B77" s="823"/>
      <c r="C77" s="823"/>
      <c r="D77" s="1336"/>
      <c r="E77" s="1504"/>
      <c r="F77" s="1504"/>
      <c r="G77" s="823"/>
      <c r="H77" s="1406"/>
      <c r="I77" s="1406"/>
      <c r="J77" s="1493"/>
    </row>
    <row r="78" spans="1:10" ht="13.5" hidden="1" thickBot="1" x14ac:dyDescent="0.25">
      <c r="A78" s="713" t="s">
        <v>243</v>
      </c>
      <c r="G78" s="823"/>
      <c r="H78" s="1406"/>
      <c r="I78" s="1406"/>
      <c r="J78" s="1406"/>
    </row>
    <row r="79" spans="1:10" ht="17.45" hidden="1" customHeight="1" thickBot="1" x14ac:dyDescent="0.25">
      <c r="G79" s="823"/>
      <c r="H79" s="1406"/>
      <c r="I79" s="1406"/>
      <c r="J79" s="1406"/>
    </row>
    <row r="80" spans="1:10" ht="13.5" hidden="1" thickBot="1" x14ac:dyDescent="0.25">
      <c r="A80" s="713" t="s">
        <v>244</v>
      </c>
      <c r="G80" s="823"/>
      <c r="H80" s="1406"/>
      <c r="I80" s="1406"/>
      <c r="J80" s="1406"/>
    </row>
    <row r="81" spans="1:10" ht="13.5" hidden="1" thickBot="1" x14ac:dyDescent="0.25">
      <c r="G81" s="823"/>
      <c r="H81" s="1406"/>
      <c r="I81" s="1406"/>
      <c r="J81" s="1406"/>
    </row>
    <row r="82" spans="1:10" ht="13.5" hidden="1" thickBot="1" x14ac:dyDescent="0.25">
      <c r="A82" s="1344" t="s">
        <v>245</v>
      </c>
      <c r="G82" s="823"/>
      <c r="H82" s="1406"/>
      <c r="I82" s="1406"/>
      <c r="J82" s="1406"/>
    </row>
    <row r="83" spans="1:10" ht="13.5" hidden="1" thickBot="1" x14ac:dyDescent="0.25">
      <c r="G83" s="823"/>
      <c r="H83" s="1406"/>
      <c r="I83" s="1406"/>
      <c r="J83" s="1406"/>
    </row>
    <row r="84" spans="1:10" ht="13.5" hidden="1" thickBot="1" x14ac:dyDescent="0.25">
      <c r="G84" s="823"/>
      <c r="H84" s="1406"/>
      <c r="I84" s="1406"/>
      <c r="J84" s="1406"/>
    </row>
    <row r="85" spans="1:10" ht="13.5" hidden="1" thickBot="1" x14ac:dyDescent="0.25">
      <c r="G85" s="823"/>
      <c r="H85" s="1406"/>
      <c r="I85" s="1406"/>
      <c r="J85" s="1406"/>
    </row>
    <row r="86" spans="1:10" ht="13.5" hidden="1" thickBot="1" x14ac:dyDescent="0.25">
      <c r="G86" s="823"/>
      <c r="H86" s="1406"/>
      <c r="I86" s="1406"/>
      <c r="J86" s="1406"/>
    </row>
    <row r="87" spans="1:10" ht="13.5" hidden="1" thickBot="1" x14ac:dyDescent="0.25">
      <c r="A87" s="1344" t="s">
        <v>245</v>
      </c>
      <c r="G87" s="823"/>
      <c r="H87" s="1406"/>
      <c r="I87" s="1406"/>
      <c r="J87" s="1406"/>
    </row>
    <row r="88" spans="1:10" ht="13.5" hidden="1" thickBot="1" x14ac:dyDescent="0.25">
      <c r="G88" s="823"/>
      <c r="H88" s="1406"/>
      <c r="I88" s="1406"/>
      <c r="J88" s="1406"/>
    </row>
    <row r="89" spans="1:10" ht="13.5" hidden="1" thickBot="1" x14ac:dyDescent="0.25">
      <c r="G89" s="823"/>
      <c r="H89" s="1406"/>
      <c r="I89" s="1406"/>
      <c r="J89" s="1406"/>
    </row>
    <row r="90" spans="1:10" ht="13.5" hidden="1" thickBot="1" x14ac:dyDescent="0.25">
      <c r="G90" s="823"/>
      <c r="H90" s="1406"/>
      <c r="I90" s="1406"/>
      <c r="J90" s="1406"/>
    </row>
    <row r="91" spans="1:10" ht="13.5" hidden="1" thickBot="1" x14ac:dyDescent="0.25">
      <c r="G91" s="823"/>
      <c r="H91" s="1406"/>
      <c r="I91" s="1406"/>
      <c r="J91" s="1406"/>
    </row>
    <row r="92" spans="1:10" ht="13.5" hidden="1" thickBot="1" x14ac:dyDescent="0.25">
      <c r="A92" s="713" t="s">
        <v>246</v>
      </c>
      <c r="D92" s="1284"/>
      <c r="G92" s="1284"/>
      <c r="H92" s="1406"/>
      <c r="I92" s="1406"/>
      <c r="J92" s="1406"/>
    </row>
    <row r="93" spans="1:10" ht="13.5" hidden="1" thickBot="1" x14ac:dyDescent="0.25">
      <c r="A93" s="713" t="s">
        <v>960</v>
      </c>
      <c r="H93" s="1406"/>
      <c r="I93" s="1406"/>
      <c r="J93" s="1406"/>
    </row>
    <row r="94" spans="1:10" ht="13.5" thickBot="1" x14ac:dyDescent="0.25">
      <c r="A94" s="1345" t="s">
        <v>456</v>
      </c>
      <c r="B94" s="1346">
        <v>3221427254.870944</v>
      </c>
      <c r="C94" s="1346">
        <v>2841473377.8490562</v>
      </c>
      <c r="D94" s="1346">
        <v>6062900632.7200003</v>
      </c>
      <c r="E94" s="1346">
        <v>210855680.49510396</v>
      </c>
      <c r="F94" s="1346">
        <v>0</v>
      </c>
      <c r="G94" s="1346">
        <v>210855680.49510396</v>
      </c>
      <c r="H94" s="1409">
        <v>3010571574.3758402</v>
      </c>
      <c r="I94" s="1409">
        <v>2841473377.8490562</v>
      </c>
      <c r="J94" s="1410">
        <v>5852044952.2248964</v>
      </c>
    </row>
    <row r="95" spans="1:10" ht="13.5" thickBot="1" x14ac:dyDescent="0.25">
      <c r="B95" s="1284"/>
      <c r="C95" s="1284"/>
      <c r="D95" s="823"/>
      <c r="E95" s="1504"/>
      <c r="F95" s="1504"/>
      <c r="G95" s="823"/>
      <c r="H95" s="1493"/>
      <c r="I95" s="1493"/>
      <c r="J95" s="1493"/>
    </row>
    <row r="96" spans="1:10" ht="13.5" thickBot="1" x14ac:dyDescent="0.25">
      <c r="A96" s="1345" t="s">
        <v>457</v>
      </c>
      <c r="B96" s="1346">
        <v>2736218264.0767636</v>
      </c>
      <c r="C96" s="1346">
        <v>2224743746.1400366</v>
      </c>
      <c r="D96" s="1346">
        <v>4960962010.2168007</v>
      </c>
      <c r="E96" s="1346">
        <v>564634335.9346211</v>
      </c>
      <c r="F96" s="1346">
        <v>0</v>
      </c>
      <c r="G96" s="1346">
        <v>564634335.9346211</v>
      </c>
      <c r="H96" s="1409">
        <v>2171583928.1421423</v>
      </c>
      <c r="I96" s="1409">
        <v>2224743746.1400366</v>
      </c>
      <c r="J96" s="1410">
        <v>4396327674.2821789</v>
      </c>
    </row>
    <row r="97" spans="1:10" ht="13.5" thickBot="1" x14ac:dyDescent="0.25">
      <c r="B97" s="1284"/>
      <c r="C97" s="1284"/>
      <c r="D97" s="823"/>
      <c r="E97" s="1504"/>
      <c r="F97" s="1504"/>
      <c r="G97" s="823"/>
      <c r="H97" s="1493"/>
      <c r="I97" s="1493"/>
      <c r="J97" s="1493"/>
    </row>
    <row r="98" spans="1:10" ht="13.5" thickBot="1" x14ac:dyDescent="0.25">
      <c r="A98" s="1347" t="s">
        <v>1043</v>
      </c>
      <c r="B98" s="1346">
        <v>140714900013.51315</v>
      </c>
      <c r="C98" s="1346">
        <v>144739886016.44196</v>
      </c>
      <c r="D98" s="1346">
        <v>285454786029.95508</v>
      </c>
      <c r="E98" s="1346">
        <v>10950721183.798468</v>
      </c>
      <c r="F98" s="1346">
        <v>0</v>
      </c>
      <c r="G98" s="1346">
        <v>10950721183.798468</v>
      </c>
      <c r="H98" s="1409">
        <v>129764178829.71469</v>
      </c>
      <c r="I98" s="1409">
        <v>144739886016.44196</v>
      </c>
      <c r="J98" s="1409">
        <v>274504064846.15665</v>
      </c>
    </row>
    <row r="99" spans="1:10" hidden="1" x14ac:dyDescent="0.2">
      <c r="D99" s="823"/>
      <c r="G99" s="827"/>
    </row>
    <row r="100" spans="1:10" hidden="1" x14ac:dyDescent="0.2"/>
    <row r="101" spans="1:10" hidden="1" x14ac:dyDescent="0.2"/>
    <row r="102" spans="1:10" hidden="1" x14ac:dyDescent="0.2">
      <c r="D102" s="1284">
        <v>218378627110.62152</v>
      </c>
    </row>
    <row r="103" spans="1:10" hidden="1" x14ac:dyDescent="0.2">
      <c r="D103" s="1284">
        <v>123208582372</v>
      </c>
    </row>
    <row r="104" spans="1:10" hidden="1" x14ac:dyDescent="0.2">
      <c r="D104" s="1284">
        <v>-95170044738.621521</v>
      </c>
    </row>
    <row r="105" spans="1:10" hidden="1" x14ac:dyDescent="0.2"/>
    <row r="106" spans="1:10" hidden="1" x14ac:dyDescent="0.2"/>
    <row r="107" spans="1:10" hidden="1" x14ac:dyDescent="0.2">
      <c r="A107" s="1477" t="s">
        <v>999</v>
      </c>
      <c r="B107" s="1505" t="s">
        <v>1000</v>
      </c>
      <c r="C107" s="1477" t="s">
        <v>1001</v>
      </c>
      <c r="D107" s="1477" t="s">
        <v>6</v>
      </c>
      <c r="E107" s="1097" t="s">
        <v>1002</v>
      </c>
    </row>
    <row r="108" spans="1:10" hidden="1" x14ac:dyDescent="0.2">
      <c r="A108" s="1506" t="s">
        <v>216</v>
      </c>
      <c r="B108" s="1487">
        <v>603898939.68297827</v>
      </c>
      <c r="C108" s="1487">
        <v>718193493.98702168</v>
      </c>
      <c r="D108" s="1487">
        <v>1322092433.6700001</v>
      </c>
      <c r="E108" s="1284">
        <v>500004869.44</v>
      </c>
      <c r="F108" s="1284">
        <v>822087564.23000002</v>
      </c>
      <c r="H108" s="1284"/>
    </row>
    <row r="109" spans="1:10" hidden="1" x14ac:dyDescent="0.2">
      <c r="A109" s="1506" t="s">
        <v>217</v>
      </c>
      <c r="B109" s="1487">
        <v>609208363.85143912</v>
      </c>
      <c r="C109" s="1487">
        <v>566969100.46856093</v>
      </c>
      <c r="D109" s="1487">
        <v>1176177464.3200002</v>
      </c>
      <c r="E109" s="1284">
        <v>292889309.67000002</v>
      </c>
      <c r="F109" s="1284">
        <v>883288154.6500001</v>
      </c>
      <c r="H109" s="1284"/>
    </row>
    <row r="110" spans="1:10" hidden="1" x14ac:dyDescent="0.2">
      <c r="A110" s="1506" t="s">
        <v>218</v>
      </c>
      <c r="B110" s="1487">
        <v>27712194.000337683</v>
      </c>
      <c r="C110" s="1487">
        <v>175017711.40966234</v>
      </c>
      <c r="D110" s="1487">
        <v>202729905.41000003</v>
      </c>
      <c r="E110" s="1284">
        <v>354129420.95999998</v>
      </c>
      <c r="F110" s="1284">
        <v>-151399515.54999995</v>
      </c>
      <c r="H110" s="1284"/>
    </row>
    <row r="111" spans="1:10" hidden="1" x14ac:dyDescent="0.2">
      <c r="A111" s="1506" t="s">
        <v>219</v>
      </c>
      <c r="B111" s="1487">
        <v>101861991.45182696</v>
      </c>
      <c r="C111" s="1487">
        <v>49582437.838173047</v>
      </c>
      <c r="D111" s="1487">
        <v>151444429.29000002</v>
      </c>
      <c r="E111" s="1284">
        <v>68533521.620000005</v>
      </c>
      <c r="F111" s="1284">
        <v>82910907.670000017</v>
      </c>
      <c r="H111" s="1284"/>
    </row>
    <row r="112" spans="1:10" hidden="1" x14ac:dyDescent="0.2">
      <c r="A112" s="1506" t="s">
        <v>220</v>
      </c>
      <c r="B112" s="1487">
        <v>0</v>
      </c>
      <c r="C112" s="1487">
        <v>0</v>
      </c>
      <c r="D112" s="1487">
        <v>0</v>
      </c>
      <c r="E112" s="1284">
        <v>10579870.050000001</v>
      </c>
      <c r="F112" s="1284">
        <v>-10579870.050000001</v>
      </c>
      <c r="H112" s="1284"/>
    </row>
    <row r="113" spans="1:8" hidden="1" x14ac:dyDescent="0.2">
      <c r="A113" s="1506" t="s">
        <v>221</v>
      </c>
      <c r="B113" s="1487">
        <v>5159274.51448783</v>
      </c>
      <c r="C113" s="1487">
        <v>4550855.8455121703</v>
      </c>
      <c r="D113" s="1487">
        <v>9710130.3599999994</v>
      </c>
      <c r="E113" s="1284">
        <v>6351695.54</v>
      </c>
      <c r="F113" s="1284">
        <v>3358434.8199999994</v>
      </c>
      <c r="H113" s="1284"/>
    </row>
    <row r="114" spans="1:8" hidden="1" x14ac:dyDescent="0.2">
      <c r="A114" s="1506" t="s">
        <v>222</v>
      </c>
      <c r="B114" s="1487">
        <v>54713100.342690371</v>
      </c>
      <c r="C114" s="1487">
        <v>35708556.687309615</v>
      </c>
      <c r="D114" s="1487">
        <v>90421657.029999986</v>
      </c>
      <c r="E114" s="1284">
        <v>190919438.38999999</v>
      </c>
      <c r="F114" s="1284">
        <v>-100497781.36</v>
      </c>
      <c r="H114" s="1284"/>
    </row>
    <row r="115" spans="1:8" hidden="1" x14ac:dyDescent="0.2">
      <c r="A115" s="1506" t="s">
        <v>223</v>
      </c>
      <c r="B115" s="1487">
        <v>148913278.80259308</v>
      </c>
      <c r="C115" s="1487">
        <v>180882520.73740688</v>
      </c>
      <c r="D115" s="1487">
        <v>329795799.53999996</v>
      </c>
      <c r="E115" s="1284">
        <v>98064706.269999996</v>
      </c>
      <c r="F115" s="1284">
        <v>231731093.26999998</v>
      </c>
      <c r="H115" s="1284"/>
    </row>
    <row r="116" spans="1:8" hidden="1" x14ac:dyDescent="0.2">
      <c r="A116" s="1506" t="s">
        <v>224</v>
      </c>
      <c r="B116" s="1487">
        <v>325832651.97161293</v>
      </c>
      <c r="C116" s="1487">
        <v>638536512.38838661</v>
      </c>
      <c r="D116" s="1487">
        <v>964369164.35999954</v>
      </c>
      <c r="E116" s="1284">
        <v>545269837.86000001</v>
      </c>
      <c r="F116" s="1284">
        <v>419099326.49999952</v>
      </c>
      <c r="H116" s="1284"/>
    </row>
    <row r="117" spans="1:8" hidden="1" x14ac:dyDescent="0.2">
      <c r="A117" s="1506" t="s">
        <v>225</v>
      </c>
      <c r="B117" s="1487">
        <v>238341637.05502039</v>
      </c>
      <c r="C117" s="1487">
        <v>265158511.01497957</v>
      </c>
      <c r="D117" s="1487">
        <v>503500148.06999993</v>
      </c>
      <c r="E117" s="1284">
        <v>65740302.140000001</v>
      </c>
      <c r="F117" s="1284">
        <v>437759845.92999995</v>
      </c>
      <c r="H117" s="1284"/>
    </row>
    <row r="118" spans="1:8" hidden="1" x14ac:dyDescent="0.2">
      <c r="A118" s="1506" t="s">
        <v>182</v>
      </c>
      <c r="B118" s="1487">
        <v>67965509.620407522</v>
      </c>
      <c r="C118" s="1487">
        <v>43375251.089592457</v>
      </c>
      <c r="D118" s="1487">
        <v>111340760.70999998</v>
      </c>
      <c r="E118" s="1284">
        <v>175715281.75999999</v>
      </c>
      <c r="F118" s="1284">
        <v>-64374521.050000012</v>
      </c>
      <c r="H118" s="1284"/>
    </row>
    <row r="119" spans="1:8" hidden="1" x14ac:dyDescent="0.2">
      <c r="A119" s="1506" t="s">
        <v>226</v>
      </c>
      <c r="B119" s="1487">
        <v>53287938.185126811</v>
      </c>
      <c r="C119" s="1487">
        <v>44376317.494873188</v>
      </c>
      <c r="D119" s="1487">
        <v>97664255.680000007</v>
      </c>
      <c r="E119" s="1284">
        <v>111995719.06999999</v>
      </c>
      <c r="F119" s="1284">
        <v>-14331463.389999986</v>
      </c>
      <c r="H119" s="1284"/>
    </row>
    <row r="120" spans="1:8" hidden="1" x14ac:dyDescent="0.2">
      <c r="A120" s="1506" t="s">
        <v>227</v>
      </c>
      <c r="B120" s="1487">
        <v>9979395.4589222427</v>
      </c>
      <c r="C120" s="1487">
        <v>7870580.0610777549</v>
      </c>
      <c r="D120" s="1487">
        <v>17849975.519999996</v>
      </c>
      <c r="E120" s="1284">
        <v>13924496.58</v>
      </c>
      <c r="F120" s="1284">
        <v>3925478.9399999958</v>
      </c>
      <c r="H120" s="1284"/>
    </row>
    <row r="121" spans="1:8" hidden="1" x14ac:dyDescent="0.2">
      <c r="A121" s="1506" t="s">
        <v>228</v>
      </c>
      <c r="B121" s="1487">
        <v>0</v>
      </c>
      <c r="C121" s="1487">
        <v>0</v>
      </c>
      <c r="D121" s="1487">
        <v>0</v>
      </c>
      <c r="E121" s="1284">
        <v>7960476.5814024806</v>
      </c>
      <c r="F121" s="1284">
        <v>-7960476.5814024806</v>
      </c>
      <c r="H121" s="1284"/>
    </row>
    <row r="122" spans="1:8" hidden="1" x14ac:dyDescent="0.2">
      <c r="A122" s="1506" t="s">
        <v>229</v>
      </c>
      <c r="B122" s="1487">
        <v>0</v>
      </c>
      <c r="C122" s="1487">
        <v>0</v>
      </c>
      <c r="D122" s="1487">
        <v>0</v>
      </c>
      <c r="E122" s="1284">
        <v>6368381.2651219843</v>
      </c>
      <c r="F122" s="1284">
        <v>-6368381.2651219843</v>
      </c>
      <c r="H122" s="1284"/>
    </row>
    <row r="123" spans="1:8" hidden="1" x14ac:dyDescent="0.2">
      <c r="A123" s="1506" t="s">
        <v>230</v>
      </c>
      <c r="B123" s="1487">
        <v>0</v>
      </c>
      <c r="C123" s="1487">
        <v>0</v>
      </c>
      <c r="D123" s="1487">
        <v>0</v>
      </c>
      <c r="E123" s="1284">
        <v>6368381.2651219834</v>
      </c>
      <c r="F123" s="1284">
        <v>-6368381.2651219834</v>
      </c>
      <c r="H123" s="1284"/>
    </row>
    <row r="124" spans="1:8" hidden="1" x14ac:dyDescent="0.2">
      <c r="A124" s="1506" t="s">
        <v>777</v>
      </c>
      <c r="B124" s="1487">
        <v>6515177.4500431772</v>
      </c>
      <c r="C124" s="1487">
        <v>3853588.559956823</v>
      </c>
      <c r="D124" s="1487">
        <v>10368766.01</v>
      </c>
      <c r="E124" s="1284">
        <v>10485798.84</v>
      </c>
      <c r="F124" s="1284">
        <v>-117032.83000000007</v>
      </c>
      <c r="H124" s="1284"/>
    </row>
    <row r="125" spans="1:8" hidden="1" x14ac:dyDescent="0.2">
      <c r="A125" s="1506" t="s">
        <v>232</v>
      </c>
      <c r="B125" s="1487">
        <v>0</v>
      </c>
      <c r="C125" s="1487">
        <v>0</v>
      </c>
      <c r="D125" s="1487">
        <v>0</v>
      </c>
      <c r="E125" s="1284">
        <v>34146239.520000003</v>
      </c>
      <c r="F125" s="1284">
        <v>-34146239.520000003</v>
      </c>
      <c r="H125" s="1284"/>
    </row>
    <row r="126" spans="1:8" hidden="1" x14ac:dyDescent="0.2">
      <c r="A126" s="1506" t="s">
        <v>233</v>
      </c>
      <c r="B126" s="1487">
        <v>48844638.04145135</v>
      </c>
      <c r="C126" s="1487">
        <v>34890935.014426664</v>
      </c>
      <c r="D126" s="1487">
        <v>83735573.055878013</v>
      </c>
      <c r="E126" s="1284">
        <v>17825146.399999999</v>
      </c>
      <c r="F126" s="1284">
        <v>65910426.655878015</v>
      </c>
      <c r="H126" s="1284"/>
    </row>
    <row r="127" spans="1:8" hidden="1" x14ac:dyDescent="0.2">
      <c r="A127" s="1506" t="s">
        <v>167</v>
      </c>
      <c r="B127" s="1487">
        <v>68543054.597006992</v>
      </c>
      <c r="C127" s="1487">
        <v>40782000.872993007</v>
      </c>
      <c r="D127" s="1487">
        <v>109325055.47</v>
      </c>
      <c r="E127" s="1284">
        <v>4772495.16</v>
      </c>
      <c r="F127" s="1284">
        <v>104552560.31</v>
      </c>
      <c r="H127" s="1284"/>
    </row>
    <row r="128" spans="1:8" hidden="1" x14ac:dyDescent="0.2">
      <c r="A128" s="1506" t="s">
        <v>234</v>
      </c>
      <c r="B128" s="1487">
        <v>2890540</v>
      </c>
      <c r="C128" s="1487">
        <v>615985.15139000013</v>
      </c>
      <c r="D128" s="1487">
        <v>3506525.1513900002</v>
      </c>
      <c r="E128" s="1284">
        <v>9544990.3200000003</v>
      </c>
      <c r="F128" s="1284">
        <v>-6038465.1686100001</v>
      </c>
      <c r="H128" s="1284"/>
    </row>
    <row r="129" spans="1:8" hidden="1" x14ac:dyDescent="0.2">
      <c r="A129" s="1506" t="s">
        <v>235</v>
      </c>
      <c r="B129" s="1487">
        <v>0</v>
      </c>
      <c r="C129" s="1487">
        <v>0</v>
      </c>
      <c r="D129" s="1487">
        <v>0</v>
      </c>
      <c r="E129" s="1284">
        <v>9544990.3200000003</v>
      </c>
      <c r="F129" s="1284">
        <v>-9544990.3200000003</v>
      </c>
      <c r="H129" s="1284"/>
    </row>
    <row r="130" spans="1:8" hidden="1" x14ac:dyDescent="0.2">
      <c r="A130" s="1506" t="s">
        <v>236</v>
      </c>
      <c r="B130" s="1487">
        <v>48206002.565072671</v>
      </c>
      <c r="C130" s="1487">
        <v>5876227.4249273306</v>
      </c>
      <c r="D130" s="1487">
        <v>54082229.990000002</v>
      </c>
      <c r="E130" s="1284">
        <v>6368381.2599999998</v>
      </c>
      <c r="F130" s="1284">
        <v>47713848.730000004</v>
      </c>
      <c r="H130" s="1284"/>
    </row>
    <row r="131" spans="1:8" hidden="1" x14ac:dyDescent="0.2">
      <c r="A131" s="1507" t="s">
        <v>183</v>
      </c>
      <c r="B131" s="1508">
        <v>2504868.879344251</v>
      </c>
      <c r="C131" s="1508">
        <v>3098509.6906557493</v>
      </c>
      <c r="D131" s="1508">
        <v>5603378.5700000003</v>
      </c>
      <c r="E131" s="1284">
        <v>4505930.1399999997</v>
      </c>
      <c r="F131" s="1284">
        <v>1097448.4300000006</v>
      </c>
      <c r="H131" s="1284"/>
    </row>
    <row r="132" spans="1:8" hidden="1" x14ac:dyDescent="0.2">
      <c r="A132" s="1507" t="s">
        <v>453</v>
      </c>
      <c r="B132" s="1508">
        <v>22352144.851511113</v>
      </c>
      <c r="C132" s="1508">
        <v>12414699.734515607</v>
      </c>
      <c r="D132" s="1508">
        <v>34766844.586026721</v>
      </c>
      <c r="E132" s="1284">
        <v>4505930.1399999997</v>
      </c>
      <c r="F132" s="1284">
        <v>30260914.44602672</v>
      </c>
      <c r="H132" s="1284"/>
    </row>
    <row r="133" spans="1:8" hidden="1" x14ac:dyDescent="0.2">
      <c r="A133" s="1509" t="s">
        <v>238</v>
      </c>
      <c r="B133" s="1508">
        <v>0</v>
      </c>
      <c r="C133" s="1508">
        <v>0</v>
      </c>
      <c r="D133" s="1508">
        <v>0</v>
      </c>
      <c r="E133" s="1284">
        <v>23334333.41</v>
      </c>
      <c r="F133" s="1284">
        <v>-23334333.41</v>
      </c>
      <c r="H133" s="1284"/>
    </row>
    <row r="134" spans="1:8" hidden="1" x14ac:dyDescent="0.2">
      <c r="A134" s="1348" t="s">
        <v>1003</v>
      </c>
      <c r="B134" s="1340">
        <v>2446730701.3218727</v>
      </c>
      <c r="C134" s="1340">
        <v>2831753795.4714212</v>
      </c>
      <c r="D134" s="1340">
        <v>5278484496.7932959</v>
      </c>
      <c r="E134" s="1349">
        <v>2579849943.9716468</v>
      </c>
      <c r="F134" s="1284">
        <v>2698634552.8216491</v>
      </c>
      <c r="H134" s="1284"/>
    </row>
    <row r="135" spans="1:8" hidden="1" x14ac:dyDescent="0.2"/>
    <row r="136" spans="1:8" hidden="1" x14ac:dyDescent="0.2">
      <c r="A136" s="1510" t="s">
        <v>998</v>
      </c>
      <c r="B136" s="1511" t="s">
        <v>1000</v>
      </c>
      <c r="C136" s="1510" t="s">
        <v>1001</v>
      </c>
      <c r="D136" s="1510" t="s">
        <v>6</v>
      </c>
      <c r="E136" s="1097" t="s">
        <v>1004</v>
      </c>
    </row>
    <row r="137" spans="1:8" hidden="1" x14ac:dyDescent="0.2">
      <c r="A137" s="1509" t="s">
        <v>216</v>
      </c>
      <c r="B137" s="1508">
        <v>26821192021.37072</v>
      </c>
      <c r="C137" s="1508">
        <v>29329601088.169281</v>
      </c>
      <c r="D137" s="1508">
        <v>56150793109.540001</v>
      </c>
      <c r="E137" s="1284">
        <v>22344390603.91</v>
      </c>
      <c r="F137" s="1284">
        <v>33961402505.630001</v>
      </c>
    </row>
    <row r="138" spans="1:8" hidden="1" x14ac:dyDescent="0.2">
      <c r="A138" s="1509" t="s">
        <v>217</v>
      </c>
      <c r="B138" s="1508">
        <v>26956122294.311466</v>
      </c>
      <c r="C138" s="1508">
        <v>15170479414.340103</v>
      </c>
      <c r="D138" s="1508">
        <v>42126601708.651566</v>
      </c>
      <c r="E138" s="1284">
        <v>13149689481.77</v>
      </c>
      <c r="F138" s="1284">
        <v>29551912226.881565</v>
      </c>
    </row>
    <row r="139" spans="1:8" hidden="1" x14ac:dyDescent="0.2">
      <c r="A139" s="1509" t="s">
        <v>218</v>
      </c>
      <c r="B139" s="1508">
        <v>1226203274.3512249</v>
      </c>
      <c r="C139" s="1508">
        <v>9856613548.5787792</v>
      </c>
      <c r="D139" s="1508">
        <v>11082816822.930004</v>
      </c>
      <c r="E139" s="1284">
        <v>10433626755.08</v>
      </c>
      <c r="F139" s="1284">
        <v>879190067.8500042</v>
      </c>
    </row>
    <row r="140" spans="1:8" hidden="1" x14ac:dyDescent="0.2">
      <c r="A140" s="1509" t="s">
        <v>219</v>
      </c>
      <c r="B140" s="1508">
        <v>4507167763.355175</v>
      </c>
      <c r="C140" s="1508">
        <v>2140996909.1548245</v>
      </c>
      <c r="D140" s="1508">
        <v>6648164672.5099993</v>
      </c>
      <c r="E140" s="1284">
        <v>3377589921.52</v>
      </c>
      <c r="F140" s="1284">
        <v>3280574750.9899993</v>
      </c>
    </row>
    <row r="141" spans="1:8" hidden="1" x14ac:dyDescent="0.2">
      <c r="A141" s="1509" t="s">
        <v>220</v>
      </c>
      <c r="B141" s="1508">
        <v>0</v>
      </c>
      <c r="C141" s="1508">
        <v>0</v>
      </c>
      <c r="D141" s="1508">
        <v>0</v>
      </c>
      <c r="E141" s="1284">
        <v>488431375.05000001</v>
      </c>
      <c r="F141" s="1284">
        <v>-488431375.05000001</v>
      </c>
    </row>
    <row r="142" spans="1:8" hidden="1" x14ac:dyDescent="0.2">
      <c r="A142" s="1509" t="s">
        <v>221</v>
      </c>
      <c r="B142" s="1508">
        <v>228286482.94193941</v>
      </c>
      <c r="C142" s="1508">
        <v>102218302.71806064</v>
      </c>
      <c r="D142" s="1508">
        <v>330504785.66000009</v>
      </c>
      <c r="E142" s="1284">
        <v>327584776.91000003</v>
      </c>
      <c r="F142" s="1284">
        <v>12920008.75000006</v>
      </c>
    </row>
    <row r="143" spans="1:8" hidden="1" x14ac:dyDescent="0.2">
      <c r="A143" s="1509" t="s">
        <v>222</v>
      </c>
      <c r="B143" s="1508">
        <v>2420933643.4818749</v>
      </c>
      <c r="C143" s="1508">
        <v>1301632217.8581252</v>
      </c>
      <c r="D143" s="1508">
        <v>3722565861.3400002</v>
      </c>
      <c r="E143" s="1284">
        <v>7869333537.9399996</v>
      </c>
      <c r="F143" s="1284">
        <v>-4031767676.5999994</v>
      </c>
    </row>
    <row r="144" spans="1:8" hidden="1" x14ac:dyDescent="0.2">
      <c r="A144" s="1509" t="s">
        <v>223</v>
      </c>
      <c r="B144" s="1508">
        <v>6600440353.3981009</v>
      </c>
      <c r="C144" s="1508">
        <v>7667980361.6118984</v>
      </c>
      <c r="D144" s="1508">
        <v>14268420715.009998</v>
      </c>
      <c r="E144" s="1284">
        <v>4941239816.5</v>
      </c>
      <c r="F144" s="1284">
        <v>9372180898.5099983</v>
      </c>
    </row>
    <row r="145" spans="1:6" hidden="1" x14ac:dyDescent="0.2">
      <c r="A145" s="1509" t="s">
        <v>224</v>
      </c>
      <c r="B145" s="1508">
        <v>15545871010.50482</v>
      </c>
      <c r="C145" s="1508">
        <v>22988887033.345177</v>
      </c>
      <c r="D145" s="1508">
        <v>38534758043.849998</v>
      </c>
      <c r="E145" s="1284">
        <v>24481807689.669998</v>
      </c>
      <c r="F145" s="1284">
        <v>14117950354.18</v>
      </c>
    </row>
    <row r="146" spans="1:6" hidden="1" x14ac:dyDescent="0.2">
      <c r="A146" s="1509" t="s">
        <v>225</v>
      </c>
      <c r="B146" s="1508">
        <v>10546090135.177895</v>
      </c>
      <c r="C146" s="1508">
        <v>6808072035.4121046</v>
      </c>
      <c r="D146" s="1508">
        <v>17354162170.59</v>
      </c>
      <c r="E146" s="1284">
        <v>3194299693.6500001</v>
      </c>
      <c r="F146" s="1284">
        <v>14209862476.940001</v>
      </c>
    </row>
    <row r="147" spans="1:6" hidden="1" x14ac:dyDescent="0.2">
      <c r="A147" s="1509" t="s">
        <v>182</v>
      </c>
      <c r="B147" s="1508">
        <v>3007323434.5313067</v>
      </c>
      <c r="C147" s="1508">
        <v>1919258897.9786932</v>
      </c>
      <c r="D147" s="1508">
        <v>4926582332.5100002</v>
      </c>
      <c r="E147" s="1284">
        <v>8964526478.1299992</v>
      </c>
      <c r="F147" s="1284">
        <v>-3947944145.6199989</v>
      </c>
    </row>
    <row r="148" spans="1:6" hidden="1" x14ac:dyDescent="0.2">
      <c r="A148" s="1509" t="s">
        <v>226</v>
      </c>
      <c r="B148" s="1508">
        <v>2357873371.0233102</v>
      </c>
      <c r="C148" s="1508">
        <v>1464531871.3066897</v>
      </c>
      <c r="D148" s="1508">
        <v>3822405242.3299999</v>
      </c>
      <c r="E148" s="1284">
        <v>5386622593.7399998</v>
      </c>
      <c r="F148" s="1284">
        <v>-1514217351.4099998</v>
      </c>
    </row>
    <row r="149" spans="1:6" hidden="1" x14ac:dyDescent="0.2">
      <c r="A149" s="1509" t="s">
        <v>227</v>
      </c>
      <c r="B149" s="1508">
        <v>441566170.74877179</v>
      </c>
      <c r="C149" s="1508">
        <v>348255754.96122819</v>
      </c>
      <c r="D149" s="1508">
        <v>789821925.71000004</v>
      </c>
      <c r="E149" s="1284">
        <v>621369829.07000005</v>
      </c>
      <c r="F149" s="1284">
        <v>258452096.63999999</v>
      </c>
    </row>
    <row r="150" spans="1:6" hidden="1" x14ac:dyDescent="0.2">
      <c r="A150" s="1509" t="s">
        <v>228</v>
      </c>
      <c r="B150" s="1508">
        <v>0</v>
      </c>
      <c r="C150" s="1508">
        <v>0</v>
      </c>
      <c r="D150" s="1508">
        <v>0</v>
      </c>
      <c r="E150" s="1284">
        <v>406023829.06999999</v>
      </c>
      <c r="F150" s="1284">
        <v>-406023829.06999999</v>
      </c>
    </row>
    <row r="151" spans="1:6" hidden="1" x14ac:dyDescent="0.2">
      <c r="A151" s="1509" t="s">
        <v>229</v>
      </c>
      <c r="B151" s="1508">
        <v>0</v>
      </c>
      <c r="C151" s="1508">
        <v>0</v>
      </c>
      <c r="D151" s="1508">
        <v>0</v>
      </c>
      <c r="E151" s="1284">
        <v>326419063.25999999</v>
      </c>
      <c r="F151" s="1284">
        <v>-326419063.25999999</v>
      </c>
    </row>
    <row r="152" spans="1:6" hidden="1" x14ac:dyDescent="0.2">
      <c r="A152" s="1509" t="s">
        <v>230</v>
      </c>
      <c r="B152" s="1508">
        <v>0</v>
      </c>
      <c r="C152" s="1508">
        <v>0</v>
      </c>
      <c r="D152" s="1508">
        <v>0</v>
      </c>
      <c r="E152" s="1284">
        <v>326419063.25999999</v>
      </c>
      <c r="F152" s="1284">
        <v>-326419063.25999999</v>
      </c>
    </row>
    <row r="153" spans="1:6" hidden="1" x14ac:dyDescent="0.2">
      <c r="A153" s="1509" t="s">
        <v>777</v>
      </c>
      <c r="B153" s="1508">
        <v>288282188.05500787</v>
      </c>
      <c r="C153" s="1508">
        <v>136427768.20499215</v>
      </c>
      <c r="D153" s="1508">
        <v>424709956.25999999</v>
      </c>
      <c r="E153" s="1284">
        <v>521855441.75999999</v>
      </c>
      <c r="F153" s="1284">
        <v>-82145485.5</v>
      </c>
    </row>
    <row r="154" spans="1:6" hidden="1" x14ac:dyDescent="0.2">
      <c r="A154" s="1509" t="s">
        <v>232</v>
      </c>
      <c r="B154" s="1508">
        <v>0</v>
      </c>
      <c r="C154" s="1508">
        <v>0</v>
      </c>
      <c r="D154" s="1508">
        <v>0</v>
      </c>
      <c r="E154" s="1284">
        <v>1689812976.0999999</v>
      </c>
      <c r="F154" s="1284">
        <v>-1689812976.0999999</v>
      </c>
    </row>
    <row r="155" spans="1:6" hidden="1" x14ac:dyDescent="0.2">
      <c r="A155" s="1509" t="s">
        <v>233</v>
      </c>
      <c r="B155" s="1508">
        <v>2161267169.9757233</v>
      </c>
      <c r="C155" s="1508">
        <v>1543846682.0542769</v>
      </c>
      <c r="D155" s="1508">
        <v>3705113852.0300002</v>
      </c>
      <c r="E155" s="1284">
        <v>870462758.87</v>
      </c>
      <c r="F155" s="1284">
        <v>2854651093.1600003</v>
      </c>
    </row>
    <row r="156" spans="1:6" hidden="1" x14ac:dyDescent="0.2">
      <c r="A156" s="1509" t="s">
        <v>167</v>
      </c>
      <c r="B156" s="1508">
        <v>3032878521.9914603</v>
      </c>
      <c r="C156" s="1508">
        <v>1574707187.2785401</v>
      </c>
      <c r="D156" s="1508">
        <v>4607585709.2700005</v>
      </c>
      <c r="E156" s="1284">
        <v>246624757.97</v>
      </c>
      <c r="F156" s="1284">
        <v>4375960951.3000002</v>
      </c>
    </row>
    <row r="157" spans="1:6" hidden="1" x14ac:dyDescent="0.2">
      <c r="A157" s="1509" t="s">
        <v>234</v>
      </c>
      <c r="B157" s="1508">
        <v>127900000</v>
      </c>
      <c r="C157" s="1508">
        <v>27255980.15000001</v>
      </c>
      <c r="D157" s="1508">
        <v>155155980.15000001</v>
      </c>
      <c r="E157" s="1284">
        <v>485249515.94999999</v>
      </c>
      <c r="F157" s="1284">
        <v>-320093535.79999995</v>
      </c>
    </row>
    <row r="158" spans="1:6" hidden="1" x14ac:dyDescent="0.2">
      <c r="A158" s="1509" t="s">
        <v>235</v>
      </c>
      <c r="B158" s="1508">
        <v>0</v>
      </c>
      <c r="C158" s="1508">
        <v>0</v>
      </c>
      <c r="D158" s="1508">
        <v>0</v>
      </c>
      <c r="E158" s="1284">
        <v>485249515.94999999</v>
      </c>
      <c r="F158" s="1284">
        <v>-485249515.94999999</v>
      </c>
    </row>
    <row r="159" spans="1:6" hidden="1" x14ac:dyDescent="0.2">
      <c r="A159" s="1509" t="s">
        <v>236</v>
      </c>
      <c r="B159" s="1508">
        <v>2133008963.056313</v>
      </c>
      <c r="C159" s="1508">
        <v>218152063.03368691</v>
      </c>
      <c r="D159" s="1508">
        <v>2351161026.0900002</v>
      </c>
      <c r="E159" s="1284">
        <v>326419063.25999999</v>
      </c>
      <c r="F159" s="1284">
        <v>2034741962.8300002</v>
      </c>
    </row>
    <row r="160" spans="1:6" hidden="1" x14ac:dyDescent="0.2">
      <c r="A160" s="1507" t="s">
        <v>183</v>
      </c>
      <c r="B160" s="1508">
        <v>110834906.16567484</v>
      </c>
      <c r="C160" s="1508">
        <v>137102202.69432518</v>
      </c>
      <c r="D160" s="1508">
        <v>247937108.86000001</v>
      </c>
      <c r="E160" s="1284">
        <v>230296507.02000001</v>
      </c>
      <c r="F160" s="1284">
        <v>27640601.840000004</v>
      </c>
    </row>
    <row r="161" spans="1:6" hidden="1" x14ac:dyDescent="0.2">
      <c r="A161" s="1507" t="s">
        <v>453</v>
      </c>
      <c r="B161" s="1508">
        <v>989032958.03146529</v>
      </c>
      <c r="C161" s="1508">
        <v>549322997.1024605</v>
      </c>
      <c r="D161" s="1508">
        <v>1538355955.1339259</v>
      </c>
      <c r="E161" s="1284">
        <v>230296507.02000001</v>
      </c>
      <c r="F161" s="1284">
        <v>1333059448.1139259</v>
      </c>
    </row>
    <row r="162" spans="1:6" hidden="1" x14ac:dyDescent="0.2">
      <c r="A162" s="1509" t="s">
        <v>238</v>
      </c>
      <c r="B162" s="1508">
        <v>0</v>
      </c>
      <c r="C162" s="1508">
        <v>0</v>
      </c>
      <c r="D162" s="1508">
        <v>0</v>
      </c>
      <c r="E162" s="1284">
        <v>951403726.05999994</v>
      </c>
      <c r="F162" s="1284">
        <v>-951403726.05999994</v>
      </c>
    </row>
    <row r="163" spans="1:6" hidden="1" x14ac:dyDescent="0.2">
      <c r="A163" s="1348" t="s">
        <v>1005</v>
      </c>
      <c r="B163" s="1340">
        <v>109502274662.47227</v>
      </c>
      <c r="C163" s="1340">
        <v>103285342315.95323</v>
      </c>
      <c r="D163" s="1340">
        <v>212787616978.42542</v>
      </c>
      <c r="E163" s="1349">
        <v>112677045278.49001</v>
      </c>
      <c r="F163" s="1284"/>
    </row>
    <row r="164" spans="1:6" hidden="1" x14ac:dyDescent="0.2"/>
    <row r="165" spans="1:6" hidden="1" x14ac:dyDescent="0.2"/>
  </sheetData>
  <mergeCells count="8">
    <mergeCell ref="A7:J7"/>
    <mergeCell ref="A8:J8"/>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3A9B9-E3BB-4EDD-9354-1135ED46145B}">
  <sheetPr>
    <tabColor theme="0"/>
    <pageSetUpPr fitToPage="1"/>
  </sheetPr>
  <dimension ref="A1:U49"/>
  <sheetViews>
    <sheetView showGridLines="0" zoomScale="80" zoomScaleNormal="80" workbookViewId="0">
      <selection activeCell="A6" sqref="A6"/>
    </sheetView>
  </sheetViews>
  <sheetFormatPr baseColWidth="10" defaultColWidth="11.42578125" defaultRowHeight="12.75" x14ac:dyDescent="0.2"/>
  <cols>
    <col min="1" max="1" width="27.5703125" style="713" customWidth="1"/>
    <col min="2" max="2" width="13.85546875" style="713" customWidth="1"/>
    <col min="3" max="4" width="11.7109375" style="713" customWidth="1"/>
    <col min="5" max="5" width="17.5703125" style="1440" customWidth="1"/>
    <col min="6" max="6" width="12.85546875" style="713" customWidth="1"/>
    <col min="7" max="8" width="11.7109375" style="713" customWidth="1"/>
    <col min="9" max="9" width="11.7109375" style="1441" customWidth="1"/>
    <col min="10" max="10" width="12.7109375" style="713" customWidth="1"/>
    <col min="11" max="12" width="11.7109375" style="713" customWidth="1"/>
    <col min="13" max="13" width="14.42578125" style="1441" customWidth="1"/>
    <col min="14" max="209" width="11.42578125" style="713"/>
    <col min="210" max="210" width="27.5703125" style="713" customWidth="1"/>
    <col min="211" max="216" width="11.7109375" style="713" customWidth="1"/>
    <col min="217" max="217" width="16" style="713" customWidth="1"/>
    <col min="218" max="220" width="8.7109375" style="713" customWidth="1"/>
    <col min="221" max="221" width="10.7109375" style="713" customWidth="1"/>
    <col min="222" max="223" width="9.42578125" style="713" customWidth="1"/>
    <col min="224" max="224" width="8.7109375" style="713" customWidth="1"/>
    <col min="225" max="225" width="9.42578125" style="713" customWidth="1"/>
    <col min="226" max="226" width="1.42578125" style="713" customWidth="1"/>
    <col min="227" max="228" width="8.7109375" style="713" customWidth="1"/>
    <col min="229" max="229" width="9.42578125" style="713" customWidth="1"/>
    <col min="230" max="232" width="8.7109375" style="713" customWidth="1"/>
    <col min="233" max="233" width="10.28515625" style="713" customWidth="1"/>
    <col min="234" max="234" width="11.42578125" style="713"/>
    <col min="235" max="236" width="8.7109375" style="713" customWidth="1"/>
    <col min="237" max="237" width="9.42578125" style="713" customWidth="1"/>
    <col min="238" max="238" width="11.7109375" style="713" customWidth="1"/>
    <col min="239" max="239" width="11.42578125" style="713"/>
    <col min="240" max="240" width="16" style="713" customWidth="1"/>
    <col min="241" max="257" width="11.42578125" style="713"/>
    <col min="258" max="258" width="10.85546875" style="713" customWidth="1"/>
    <col min="259" max="465" width="11.42578125" style="713"/>
    <col min="466" max="466" width="27.5703125" style="713" customWidth="1"/>
    <col min="467" max="472" width="11.7109375" style="713" customWidth="1"/>
    <col min="473" max="473" width="16" style="713" customWidth="1"/>
    <col min="474" max="476" width="8.7109375" style="713" customWidth="1"/>
    <col min="477" max="477" width="10.7109375" style="713" customWidth="1"/>
    <col min="478" max="479" width="9.42578125" style="713" customWidth="1"/>
    <col min="480" max="480" width="8.7109375" style="713" customWidth="1"/>
    <col min="481" max="481" width="9.42578125" style="713" customWidth="1"/>
    <col min="482" max="482" width="1.42578125" style="713" customWidth="1"/>
    <col min="483" max="484" width="8.7109375" style="713" customWidth="1"/>
    <col min="485" max="485" width="9.42578125" style="713" customWidth="1"/>
    <col min="486" max="488" width="8.7109375" style="713" customWidth="1"/>
    <col min="489" max="489" width="10.28515625" style="713" customWidth="1"/>
    <col min="490" max="490" width="11.42578125" style="713"/>
    <col min="491" max="492" width="8.7109375" style="713" customWidth="1"/>
    <col min="493" max="493" width="9.42578125" style="713" customWidth="1"/>
    <col min="494" max="494" width="11.7109375" style="713" customWidth="1"/>
    <col min="495" max="495" width="11.42578125" style="713"/>
    <col min="496" max="496" width="16" style="713" customWidth="1"/>
    <col min="497" max="513" width="11.42578125" style="713"/>
    <col min="514" max="514" width="10.85546875" style="713" customWidth="1"/>
    <col min="515" max="721" width="11.42578125" style="713"/>
    <col min="722" max="722" width="27.5703125" style="713" customWidth="1"/>
    <col min="723" max="728" width="11.7109375" style="713" customWidth="1"/>
    <col min="729" max="729" width="16" style="713" customWidth="1"/>
    <col min="730" max="732" width="8.7109375" style="713" customWidth="1"/>
    <col min="733" max="733" width="10.7109375" style="713" customWidth="1"/>
    <col min="734" max="735" width="9.42578125" style="713" customWidth="1"/>
    <col min="736" max="736" width="8.7109375" style="713" customWidth="1"/>
    <col min="737" max="737" width="9.42578125" style="713" customWidth="1"/>
    <col min="738" max="738" width="1.42578125" style="713" customWidth="1"/>
    <col min="739" max="740" width="8.7109375" style="713" customWidth="1"/>
    <col min="741" max="741" width="9.42578125" style="713" customWidth="1"/>
    <col min="742" max="744" width="8.7109375" style="713" customWidth="1"/>
    <col min="745" max="745" width="10.28515625" style="713" customWidth="1"/>
    <col min="746" max="746" width="11.42578125" style="713"/>
    <col min="747" max="748" width="8.7109375" style="713" customWidth="1"/>
    <col min="749" max="749" width="9.42578125" style="713" customWidth="1"/>
    <col min="750" max="750" width="11.7109375" style="713" customWidth="1"/>
    <col min="751" max="751" width="11.42578125" style="713"/>
    <col min="752" max="752" width="16" style="713" customWidth="1"/>
    <col min="753" max="769" width="11.42578125" style="713"/>
    <col min="770" max="770" width="10.85546875" style="713" customWidth="1"/>
    <col min="771" max="977" width="11.42578125" style="713"/>
    <col min="978" max="978" width="27.5703125" style="713" customWidth="1"/>
    <col min="979" max="984" width="11.7109375" style="713" customWidth="1"/>
    <col min="985" max="985" width="16" style="713" customWidth="1"/>
    <col min="986" max="988" width="8.7109375" style="713" customWidth="1"/>
    <col min="989" max="989" width="10.7109375" style="713" customWidth="1"/>
    <col min="990" max="991" width="9.42578125" style="713" customWidth="1"/>
    <col min="992" max="992" width="8.7109375" style="713" customWidth="1"/>
    <col min="993" max="993" width="9.42578125" style="713" customWidth="1"/>
    <col min="994" max="994" width="1.42578125" style="713" customWidth="1"/>
    <col min="995" max="996" width="8.7109375" style="713" customWidth="1"/>
    <col min="997" max="997" width="9.42578125" style="713" customWidth="1"/>
    <col min="998" max="1000" width="8.7109375" style="713" customWidth="1"/>
    <col min="1001" max="1001" width="10.28515625" style="713" customWidth="1"/>
    <col min="1002" max="1002" width="11.42578125" style="713"/>
    <col min="1003" max="1004" width="8.7109375" style="713" customWidth="1"/>
    <col min="1005" max="1005" width="9.42578125" style="713" customWidth="1"/>
    <col min="1006" max="1006" width="11.7109375" style="713" customWidth="1"/>
    <col min="1007" max="1007" width="11.42578125" style="713"/>
    <col min="1008" max="1008" width="16" style="713" customWidth="1"/>
    <col min="1009" max="1025" width="11.42578125" style="713"/>
    <col min="1026" max="1026" width="10.85546875" style="713" customWidth="1"/>
    <col min="1027" max="1233" width="11.42578125" style="713"/>
    <col min="1234" max="1234" width="27.5703125" style="713" customWidth="1"/>
    <col min="1235" max="1240" width="11.7109375" style="713" customWidth="1"/>
    <col min="1241" max="1241" width="16" style="713" customWidth="1"/>
    <col min="1242" max="1244" width="8.7109375" style="713" customWidth="1"/>
    <col min="1245" max="1245" width="10.7109375" style="713" customWidth="1"/>
    <col min="1246" max="1247" width="9.42578125" style="713" customWidth="1"/>
    <col min="1248" max="1248" width="8.7109375" style="713" customWidth="1"/>
    <col min="1249" max="1249" width="9.42578125" style="713" customWidth="1"/>
    <col min="1250" max="1250" width="1.42578125" style="713" customWidth="1"/>
    <col min="1251" max="1252" width="8.7109375" style="713" customWidth="1"/>
    <col min="1253" max="1253" width="9.42578125" style="713" customWidth="1"/>
    <col min="1254" max="1256" width="8.7109375" style="713" customWidth="1"/>
    <col min="1257" max="1257" width="10.28515625" style="713" customWidth="1"/>
    <col min="1258" max="1258" width="11.42578125" style="713"/>
    <col min="1259" max="1260" width="8.7109375" style="713" customWidth="1"/>
    <col min="1261" max="1261" width="9.42578125" style="713" customWidth="1"/>
    <col min="1262" max="1262" width="11.7109375" style="713" customWidth="1"/>
    <col min="1263" max="1263" width="11.42578125" style="713"/>
    <col min="1264" max="1264" width="16" style="713" customWidth="1"/>
    <col min="1265" max="1281" width="11.42578125" style="713"/>
    <col min="1282" max="1282" width="10.85546875" style="713" customWidth="1"/>
    <col min="1283" max="1489" width="11.42578125" style="713"/>
    <col min="1490" max="1490" width="27.5703125" style="713" customWidth="1"/>
    <col min="1491" max="1496" width="11.7109375" style="713" customWidth="1"/>
    <col min="1497" max="1497" width="16" style="713" customWidth="1"/>
    <col min="1498" max="1500" width="8.7109375" style="713" customWidth="1"/>
    <col min="1501" max="1501" width="10.7109375" style="713" customWidth="1"/>
    <col min="1502" max="1503" width="9.42578125" style="713" customWidth="1"/>
    <col min="1504" max="1504" width="8.7109375" style="713" customWidth="1"/>
    <col min="1505" max="1505" width="9.42578125" style="713" customWidth="1"/>
    <col min="1506" max="1506" width="1.42578125" style="713" customWidth="1"/>
    <col min="1507" max="1508" width="8.7109375" style="713" customWidth="1"/>
    <col min="1509" max="1509" width="9.42578125" style="713" customWidth="1"/>
    <col min="1510" max="1512" width="8.7109375" style="713" customWidth="1"/>
    <col min="1513" max="1513" width="10.28515625" style="713" customWidth="1"/>
    <col min="1514" max="1514" width="11.42578125" style="713"/>
    <col min="1515" max="1516" width="8.7109375" style="713" customWidth="1"/>
    <col min="1517" max="1517" width="9.42578125" style="713" customWidth="1"/>
    <col min="1518" max="1518" width="11.7109375" style="713" customWidth="1"/>
    <col min="1519" max="1519" width="11.42578125" style="713"/>
    <col min="1520" max="1520" width="16" style="713" customWidth="1"/>
    <col min="1521" max="1537" width="11.42578125" style="713"/>
    <col min="1538" max="1538" width="10.85546875" style="713" customWidth="1"/>
    <col min="1539" max="1745" width="11.42578125" style="713"/>
    <col min="1746" max="1746" width="27.5703125" style="713" customWidth="1"/>
    <col min="1747" max="1752" width="11.7109375" style="713" customWidth="1"/>
    <col min="1753" max="1753" width="16" style="713" customWidth="1"/>
    <col min="1754" max="1756" width="8.7109375" style="713" customWidth="1"/>
    <col min="1757" max="1757" width="10.7109375" style="713" customWidth="1"/>
    <col min="1758" max="1759" width="9.42578125" style="713" customWidth="1"/>
    <col min="1760" max="1760" width="8.7109375" style="713" customWidth="1"/>
    <col min="1761" max="1761" width="9.42578125" style="713" customWidth="1"/>
    <col min="1762" max="1762" width="1.42578125" style="713" customWidth="1"/>
    <col min="1763" max="1764" width="8.7109375" style="713" customWidth="1"/>
    <col min="1765" max="1765" width="9.42578125" style="713" customWidth="1"/>
    <col min="1766" max="1768" width="8.7109375" style="713" customWidth="1"/>
    <col min="1769" max="1769" width="10.28515625" style="713" customWidth="1"/>
    <col min="1770" max="1770" width="11.42578125" style="713"/>
    <col min="1771" max="1772" width="8.7109375" style="713" customWidth="1"/>
    <col min="1773" max="1773" width="9.42578125" style="713" customWidth="1"/>
    <col min="1774" max="1774" width="11.7109375" style="713" customWidth="1"/>
    <col min="1775" max="1775" width="11.42578125" style="713"/>
    <col min="1776" max="1776" width="16" style="713" customWidth="1"/>
    <col min="1777" max="1793" width="11.42578125" style="713"/>
    <col min="1794" max="1794" width="10.85546875" style="713" customWidth="1"/>
    <col min="1795" max="2001" width="11.42578125" style="713"/>
    <col min="2002" max="2002" width="27.5703125" style="713" customWidth="1"/>
    <col min="2003" max="2008" width="11.7109375" style="713" customWidth="1"/>
    <col min="2009" max="2009" width="16" style="713" customWidth="1"/>
    <col min="2010" max="2012" width="8.7109375" style="713" customWidth="1"/>
    <col min="2013" max="2013" width="10.7109375" style="713" customWidth="1"/>
    <col min="2014" max="2015" width="9.42578125" style="713" customWidth="1"/>
    <col min="2016" max="2016" width="8.7109375" style="713" customWidth="1"/>
    <col min="2017" max="2017" width="9.42578125" style="713" customWidth="1"/>
    <col min="2018" max="2018" width="1.42578125" style="713" customWidth="1"/>
    <col min="2019" max="2020" width="8.7109375" style="713" customWidth="1"/>
    <col min="2021" max="2021" width="9.42578125" style="713" customWidth="1"/>
    <col min="2022" max="2024" width="8.7109375" style="713" customWidth="1"/>
    <col min="2025" max="2025" width="10.28515625" style="713" customWidth="1"/>
    <col min="2026" max="2026" width="11.42578125" style="713"/>
    <col min="2027" max="2028" width="8.7109375" style="713" customWidth="1"/>
    <col min="2029" max="2029" width="9.42578125" style="713" customWidth="1"/>
    <col min="2030" max="2030" width="11.7109375" style="713" customWidth="1"/>
    <col min="2031" max="2031" width="11.42578125" style="713"/>
    <col min="2032" max="2032" width="16" style="713" customWidth="1"/>
    <col min="2033" max="2049" width="11.42578125" style="713"/>
    <col min="2050" max="2050" width="10.85546875" style="713" customWidth="1"/>
    <col min="2051" max="2257" width="11.42578125" style="713"/>
    <col min="2258" max="2258" width="27.5703125" style="713" customWidth="1"/>
    <col min="2259" max="2264" width="11.7109375" style="713" customWidth="1"/>
    <col min="2265" max="2265" width="16" style="713" customWidth="1"/>
    <col min="2266" max="2268" width="8.7109375" style="713" customWidth="1"/>
    <col min="2269" max="2269" width="10.7109375" style="713" customWidth="1"/>
    <col min="2270" max="2271" width="9.42578125" style="713" customWidth="1"/>
    <col min="2272" max="2272" width="8.7109375" style="713" customWidth="1"/>
    <col min="2273" max="2273" width="9.42578125" style="713" customWidth="1"/>
    <col min="2274" max="2274" width="1.42578125" style="713" customWidth="1"/>
    <col min="2275" max="2276" width="8.7109375" style="713" customWidth="1"/>
    <col min="2277" max="2277" width="9.42578125" style="713" customWidth="1"/>
    <col min="2278" max="2280" width="8.7109375" style="713" customWidth="1"/>
    <col min="2281" max="2281" width="10.28515625" style="713" customWidth="1"/>
    <col min="2282" max="2282" width="11.42578125" style="713"/>
    <col min="2283" max="2284" width="8.7109375" style="713" customWidth="1"/>
    <col min="2285" max="2285" width="9.42578125" style="713" customWidth="1"/>
    <col min="2286" max="2286" width="11.7109375" style="713" customWidth="1"/>
    <col min="2287" max="2287" width="11.42578125" style="713"/>
    <col min="2288" max="2288" width="16" style="713" customWidth="1"/>
    <col min="2289" max="2305" width="11.42578125" style="713"/>
    <col min="2306" max="2306" width="10.85546875" style="713" customWidth="1"/>
    <col min="2307" max="2513" width="11.42578125" style="713"/>
    <col min="2514" max="2514" width="27.5703125" style="713" customWidth="1"/>
    <col min="2515" max="2520" width="11.7109375" style="713" customWidth="1"/>
    <col min="2521" max="2521" width="16" style="713" customWidth="1"/>
    <col min="2522" max="2524" width="8.7109375" style="713" customWidth="1"/>
    <col min="2525" max="2525" width="10.7109375" style="713" customWidth="1"/>
    <col min="2526" max="2527" width="9.42578125" style="713" customWidth="1"/>
    <col min="2528" max="2528" width="8.7109375" style="713" customWidth="1"/>
    <col min="2529" max="2529" width="9.42578125" style="713" customWidth="1"/>
    <col min="2530" max="2530" width="1.42578125" style="713" customWidth="1"/>
    <col min="2531" max="2532" width="8.7109375" style="713" customWidth="1"/>
    <col min="2533" max="2533" width="9.42578125" style="713" customWidth="1"/>
    <col min="2534" max="2536" width="8.7109375" style="713" customWidth="1"/>
    <col min="2537" max="2537" width="10.28515625" style="713" customWidth="1"/>
    <col min="2538" max="2538" width="11.42578125" style="713"/>
    <col min="2539" max="2540" width="8.7109375" style="713" customWidth="1"/>
    <col min="2541" max="2541" width="9.42578125" style="713" customWidth="1"/>
    <col min="2542" max="2542" width="11.7109375" style="713" customWidth="1"/>
    <col min="2543" max="2543" width="11.42578125" style="713"/>
    <col min="2544" max="2544" width="16" style="713" customWidth="1"/>
    <col min="2545" max="2561" width="11.42578125" style="713"/>
    <col min="2562" max="2562" width="10.85546875" style="713" customWidth="1"/>
    <col min="2563" max="2769" width="11.42578125" style="713"/>
    <col min="2770" max="2770" width="27.5703125" style="713" customWidth="1"/>
    <col min="2771" max="2776" width="11.7109375" style="713" customWidth="1"/>
    <col min="2777" max="2777" width="16" style="713" customWidth="1"/>
    <col min="2778" max="2780" width="8.7109375" style="713" customWidth="1"/>
    <col min="2781" max="2781" width="10.7109375" style="713" customWidth="1"/>
    <col min="2782" max="2783" width="9.42578125" style="713" customWidth="1"/>
    <col min="2784" max="2784" width="8.7109375" style="713" customWidth="1"/>
    <col min="2785" max="2785" width="9.42578125" style="713" customWidth="1"/>
    <col min="2786" max="2786" width="1.42578125" style="713" customWidth="1"/>
    <col min="2787" max="2788" width="8.7109375" style="713" customWidth="1"/>
    <col min="2789" max="2789" width="9.42578125" style="713" customWidth="1"/>
    <col min="2790" max="2792" width="8.7109375" style="713" customWidth="1"/>
    <col min="2793" max="2793" width="10.28515625" style="713" customWidth="1"/>
    <col min="2794" max="2794" width="11.42578125" style="713"/>
    <col min="2795" max="2796" width="8.7109375" style="713" customWidth="1"/>
    <col min="2797" max="2797" width="9.42578125" style="713" customWidth="1"/>
    <col min="2798" max="2798" width="11.7109375" style="713" customWidth="1"/>
    <col min="2799" max="2799" width="11.42578125" style="713"/>
    <col min="2800" max="2800" width="16" style="713" customWidth="1"/>
    <col min="2801" max="2817" width="11.42578125" style="713"/>
    <col min="2818" max="2818" width="10.85546875" style="713" customWidth="1"/>
    <col min="2819" max="3025" width="11.42578125" style="713"/>
    <col min="3026" max="3026" width="27.5703125" style="713" customWidth="1"/>
    <col min="3027" max="3032" width="11.7109375" style="713" customWidth="1"/>
    <col min="3033" max="3033" width="16" style="713" customWidth="1"/>
    <col min="3034" max="3036" width="8.7109375" style="713" customWidth="1"/>
    <col min="3037" max="3037" width="10.7109375" style="713" customWidth="1"/>
    <col min="3038" max="3039" width="9.42578125" style="713" customWidth="1"/>
    <col min="3040" max="3040" width="8.7109375" style="713" customWidth="1"/>
    <col min="3041" max="3041" width="9.42578125" style="713" customWidth="1"/>
    <col min="3042" max="3042" width="1.42578125" style="713" customWidth="1"/>
    <col min="3043" max="3044" width="8.7109375" style="713" customWidth="1"/>
    <col min="3045" max="3045" width="9.42578125" style="713" customWidth="1"/>
    <col min="3046" max="3048" width="8.7109375" style="713" customWidth="1"/>
    <col min="3049" max="3049" width="10.28515625" style="713" customWidth="1"/>
    <col min="3050" max="3050" width="11.42578125" style="713"/>
    <col min="3051" max="3052" width="8.7109375" style="713" customWidth="1"/>
    <col min="3053" max="3053" width="9.42578125" style="713" customWidth="1"/>
    <col min="3054" max="3054" width="11.7109375" style="713" customWidth="1"/>
    <col min="3055" max="3055" width="11.42578125" style="713"/>
    <col min="3056" max="3056" width="16" style="713" customWidth="1"/>
    <col min="3057" max="3073" width="11.42578125" style="713"/>
    <col min="3074" max="3074" width="10.85546875" style="713" customWidth="1"/>
    <col min="3075" max="3281" width="11.42578125" style="713"/>
    <col min="3282" max="3282" width="27.5703125" style="713" customWidth="1"/>
    <col min="3283" max="3288" width="11.7109375" style="713" customWidth="1"/>
    <col min="3289" max="3289" width="16" style="713" customWidth="1"/>
    <col min="3290" max="3292" width="8.7109375" style="713" customWidth="1"/>
    <col min="3293" max="3293" width="10.7109375" style="713" customWidth="1"/>
    <col min="3294" max="3295" width="9.42578125" style="713" customWidth="1"/>
    <col min="3296" max="3296" width="8.7109375" style="713" customWidth="1"/>
    <col min="3297" max="3297" width="9.42578125" style="713" customWidth="1"/>
    <col min="3298" max="3298" width="1.42578125" style="713" customWidth="1"/>
    <col min="3299" max="3300" width="8.7109375" style="713" customWidth="1"/>
    <col min="3301" max="3301" width="9.42578125" style="713" customWidth="1"/>
    <col min="3302" max="3304" width="8.7109375" style="713" customWidth="1"/>
    <col min="3305" max="3305" width="10.28515625" style="713" customWidth="1"/>
    <col min="3306" max="3306" width="11.42578125" style="713"/>
    <col min="3307" max="3308" width="8.7109375" style="713" customWidth="1"/>
    <col min="3309" max="3309" width="9.42578125" style="713" customWidth="1"/>
    <col min="3310" max="3310" width="11.7109375" style="713" customWidth="1"/>
    <col min="3311" max="3311" width="11.42578125" style="713"/>
    <col min="3312" max="3312" width="16" style="713" customWidth="1"/>
    <col min="3313" max="3329" width="11.42578125" style="713"/>
    <col min="3330" max="3330" width="10.85546875" style="713" customWidth="1"/>
    <col min="3331" max="3537" width="11.42578125" style="713"/>
    <col min="3538" max="3538" width="27.5703125" style="713" customWidth="1"/>
    <col min="3539" max="3544" width="11.7109375" style="713" customWidth="1"/>
    <col min="3545" max="3545" width="16" style="713" customWidth="1"/>
    <col min="3546" max="3548" width="8.7109375" style="713" customWidth="1"/>
    <col min="3549" max="3549" width="10.7109375" style="713" customWidth="1"/>
    <col min="3550" max="3551" width="9.42578125" style="713" customWidth="1"/>
    <col min="3552" max="3552" width="8.7109375" style="713" customWidth="1"/>
    <col min="3553" max="3553" width="9.42578125" style="713" customWidth="1"/>
    <col min="3554" max="3554" width="1.42578125" style="713" customWidth="1"/>
    <col min="3555" max="3556" width="8.7109375" style="713" customWidth="1"/>
    <col min="3557" max="3557" width="9.42578125" style="713" customWidth="1"/>
    <col min="3558" max="3560" width="8.7109375" style="713" customWidth="1"/>
    <col min="3561" max="3561" width="10.28515625" style="713" customWidth="1"/>
    <col min="3562" max="3562" width="11.42578125" style="713"/>
    <col min="3563" max="3564" width="8.7109375" style="713" customWidth="1"/>
    <col min="3565" max="3565" width="9.42578125" style="713" customWidth="1"/>
    <col min="3566" max="3566" width="11.7109375" style="713" customWidth="1"/>
    <col min="3567" max="3567" width="11.42578125" style="713"/>
    <col min="3568" max="3568" width="16" style="713" customWidth="1"/>
    <col min="3569" max="3585" width="11.42578125" style="713"/>
    <col min="3586" max="3586" width="10.85546875" style="713" customWidth="1"/>
    <col min="3587" max="3793" width="11.42578125" style="713"/>
    <col min="3794" max="3794" width="27.5703125" style="713" customWidth="1"/>
    <col min="3795" max="3800" width="11.7109375" style="713" customWidth="1"/>
    <col min="3801" max="3801" width="16" style="713" customWidth="1"/>
    <col min="3802" max="3804" width="8.7109375" style="713" customWidth="1"/>
    <col min="3805" max="3805" width="10.7109375" style="713" customWidth="1"/>
    <col min="3806" max="3807" width="9.42578125" style="713" customWidth="1"/>
    <col min="3808" max="3808" width="8.7109375" style="713" customWidth="1"/>
    <col min="3809" max="3809" width="9.42578125" style="713" customWidth="1"/>
    <col min="3810" max="3810" width="1.42578125" style="713" customWidth="1"/>
    <col min="3811" max="3812" width="8.7109375" style="713" customWidth="1"/>
    <col min="3813" max="3813" width="9.42578125" style="713" customWidth="1"/>
    <col min="3814" max="3816" width="8.7109375" style="713" customWidth="1"/>
    <col min="3817" max="3817" width="10.28515625" style="713" customWidth="1"/>
    <col min="3818" max="3818" width="11.42578125" style="713"/>
    <col min="3819" max="3820" width="8.7109375" style="713" customWidth="1"/>
    <col min="3821" max="3821" width="9.42578125" style="713" customWidth="1"/>
    <col min="3822" max="3822" width="11.7109375" style="713" customWidth="1"/>
    <col min="3823" max="3823" width="11.42578125" style="713"/>
    <col min="3824" max="3824" width="16" style="713" customWidth="1"/>
    <col min="3825" max="3841" width="11.42578125" style="713"/>
    <col min="3842" max="3842" width="10.85546875" style="713" customWidth="1"/>
    <col min="3843" max="4049" width="11.42578125" style="713"/>
    <col min="4050" max="4050" width="27.5703125" style="713" customWidth="1"/>
    <col min="4051" max="4056" width="11.7109375" style="713" customWidth="1"/>
    <col min="4057" max="4057" width="16" style="713" customWidth="1"/>
    <col min="4058" max="4060" width="8.7109375" style="713" customWidth="1"/>
    <col min="4061" max="4061" width="10.7109375" style="713" customWidth="1"/>
    <col min="4062" max="4063" width="9.42578125" style="713" customWidth="1"/>
    <col min="4064" max="4064" width="8.7109375" style="713" customWidth="1"/>
    <col min="4065" max="4065" width="9.42578125" style="713" customWidth="1"/>
    <col min="4066" max="4066" width="1.42578125" style="713" customWidth="1"/>
    <col min="4067" max="4068" width="8.7109375" style="713" customWidth="1"/>
    <col min="4069" max="4069" width="9.42578125" style="713" customWidth="1"/>
    <col min="4070" max="4072" width="8.7109375" style="713" customWidth="1"/>
    <col min="4073" max="4073" width="10.28515625" style="713" customWidth="1"/>
    <col min="4074" max="4074" width="11.42578125" style="713"/>
    <col min="4075" max="4076" width="8.7109375" style="713" customWidth="1"/>
    <col min="4077" max="4077" width="9.42578125" style="713" customWidth="1"/>
    <col min="4078" max="4078" width="11.7109375" style="713" customWidth="1"/>
    <col min="4079" max="4079" width="11.42578125" style="713"/>
    <col min="4080" max="4080" width="16" style="713" customWidth="1"/>
    <col min="4081" max="4097" width="11.42578125" style="713"/>
    <col min="4098" max="4098" width="10.85546875" style="713" customWidth="1"/>
    <col min="4099" max="4305" width="11.42578125" style="713"/>
    <col min="4306" max="4306" width="27.5703125" style="713" customWidth="1"/>
    <col min="4307" max="4312" width="11.7109375" style="713" customWidth="1"/>
    <col min="4313" max="4313" width="16" style="713" customWidth="1"/>
    <col min="4314" max="4316" width="8.7109375" style="713" customWidth="1"/>
    <col min="4317" max="4317" width="10.7109375" style="713" customWidth="1"/>
    <col min="4318" max="4319" width="9.42578125" style="713" customWidth="1"/>
    <col min="4320" max="4320" width="8.7109375" style="713" customWidth="1"/>
    <col min="4321" max="4321" width="9.42578125" style="713" customWidth="1"/>
    <col min="4322" max="4322" width="1.42578125" style="713" customWidth="1"/>
    <col min="4323" max="4324" width="8.7109375" style="713" customWidth="1"/>
    <col min="4325" max="4325" width="9.42578125" style="713" customWidth="1"/>
    <col min="4326" max="4328" width="8.7109375" style="713" customWidth="1"/>
    <col min="4329" max="4329" width="10.28515625" style="713" customWidth="1"/>
    <col min="4330" max="4330" width="11.42578125" style="713"/>
    <col min="4331" max="4332" width="8.7109375" style="713" customWidth="1"/>
    <col min="4333" max="4333" width="9.42578125" style="713" customWidth="1"/>
    <col min="4334" max="4334" width="11.7109375" style="713" customWidth="1"/>
    <col min="4335" max="4335" width="11.42578125" style="713"/>
    <col min="4336" max="4336" width="16" style="713" customWidth="1"/>
    <col min="4337" max="4353" width="11.42578125" style="713"/>
    <col min="4354" max="4354" width="10.85546875" style="713" customWidth="1"/>
    <col min="4355" max="4561" width="11.42578125" style="713"/>
    <col min="4562" max="4562" width="27.5703125" style="713" customWidth="1"/>
    <col min="4563" max="4568" width="11.7109375" style="713" customWidth="1"/>
    <col min="4569" max="4569" width="16" style="713" customWidth="1"/>
    <col min="4570" max="4572" width="8.7109375" style="713" customWidth="1"/>
    <col min="4573" max="4573" width="10.7109375" style="713" customWidth="1"/>
    <col min="4574" max="4575" width="9.42578125" style="713" customWidth="1"/>
    <col min="4576" max="4576" width="8.7109375" style="713" customWidth="1"/>
    <col min="4577" max="4577" width="9.42578125" style="713" customWidth="1"/>
    <col min="4578" max="4578" width="1.42578125" style="713" customWidth="1"/>
    <col min="4579" max="4580" width="8.7109375" style="713" customWidth="1"/>
    <col min="4581" max="4581" width="9.42578125" style="713" customWidth="1"/>
    <col min="4582" max="4584" width="8.7109375" style="713" customWidth="1"/>
    <col min="4585" max="4585" width="10.28515625" style="713" customWidth="1"/>
    <col min="4586" max="4586" width="11.42578125" style="713"/>
    <col min="4587" max="4588" width="8.7109375" style="713" customWidth="1"/>
    <col min="4589" max="4589" width="9.42578125" style="713" customWidth="1"/>
    <col min="4590" max="4590" width="11.7109375" style="713" customWidth="1"/>
    <col min="4591" max="4591" width="11.42578125" style="713"/>
    <col min="4592" max="4592" width="16" style="713" customWidth="1"/>
    <col min="4593" max="4609" width="11.42578125" style="713"/>
    <col min="4610" max="4610" width="10.85546875" style="713" customWidth="1"/>
    <col min="4611" max="4817" width="11.42578125" style="713"/>
    <col min="4818" max="4818" width="27.5703125" style="713" customWidth="1"/>
    <col min="4819" max="4824" width="11.7109375" style="713" customWidth="1"/>
    <col min="4825" max="4825" width="16" style="713" customWidth="1"/>
    <col min="4826" max="4828" width="8.7109375" style="713" customWidth="1"/>
    <col min="4829" max="4829" width="10.7109375" style="713" customWidth="1"/>
    <col min="4830" max="4831" width="9.42578125" style="713" customWidth="1"/>
    <col min="4832" max="4832" width="8.7109375" style="713" customWidth="1"/>
    <col min="4833" max="4833" width="9.42578125" style="713" customWidth="1"/>
    <col min="4834" max="4834" width="1.42578125" style="713" customWidth="1"/>
    <col min="4835" max="4836" width="8.7109375" style="713" customWidth="1"/>
    <col min="4837" max="4837" width="9.42578125" style="713" customWidth="1"/>
    <col min="4838" max="4840" width="8.7109375" style="713" customWidth="1"/>
    <col min="4841" max="4841" width="10.28515625" style="713" customWidth="1"/>
    <col min="4842" max="4842" width="11.42578125" style="713"/>
    <col min="4843" max="4844" width="8.7109375" style="713" customWidth="1"/>
    <col min="4845" max="4845" width="9.42578125" style="713" customWidth="1"/>
    <col min="4846" max="4846" width="11.7109375" style="713" customWidth="1"/>
    <col min="4847" max="4847" width="11.42578125" style="713"/>
    <col min="4848" max="4848" width="16" style="713" customWidth="1"/>
    <col min="4849" max="4865" width="11.42578125" style="713"/>
    <col min="4866" max="4866" width="10.85546875" style="713" customWidth="1"/>
    <col min="4867" max="5073" width="11.42578125" style="713"/>
    <col min="5074" max="5074" width="27.5703125" style="713" customWidth="1"/>
    <col min="5075" max="5080" width="11.7109375" style="713" customWidth="1"/>
    <col min="5081" max="5081" width="16" style="713" customWidth="1"/>
    <col min="5082" max="5084" width="8.7109375" style="713" customWidth="1"/>
    <col min="5085" max="5085" width="10.7109375" style="713" customWidth="1"/>
    <col min="5086" max="5087" width="9.42578125" style="713" customWidth="1"/>
    <col min="5088" max="5088" width="8.7109375" style="713" customWidth="1"/>
    <col min="5089" max="5089" width="9.42578125" style="713" customWidth="1"/>
    <col min="5090" max="5090" width="1.42578125" style="713" customWidth="1"/>
    <col min="5091" max="5092" width="8.7109375" style="713" customWidth="1"/>
    <col min="5093" max="5093" width="9.42578125" style="713" customWidth="1"/>
    <col min="5094" max="5096" width="8.7109375" style="713" customWidth="1"/>
    <col min="5097" max="5097" width="10.28515625" style="713" customWidth="1"/>
    <col min="5098" max="5098" width="11.42578125" style="713"/>
    <col min="5099" max="5100" width="8.7109375" style="713" customWidth="1"/>
    <col min="5101" max="5101" width="9.42578125" style="713" customWidth="1"/>
    <col min="5102" max="5102" width="11.7109375" style="713" customWidth="1"/>
    <col min="5103" max="5103" width="11.42578125" style="713"/>
    <col min="5104" max="5104" width="16" style="713" customWidth="1"/>
    <col min="5105" max="5121" width="11.42578125" style="713"/>
    <col min="5122" max="5122" width="10.85546875" style="713" customWidth="1"/>
    <col min="5123" max="5329" width="11.42578125" style="713"/>
    <col min="5330" max="5330" width="27.5703125" style="713" customWidth="1"/>
    <col min="5331" max="5336" width="11.7109375" style="713" customWidth="1"/>
    <col min="5337" max="5337" width="16" style="713" customWidth="1"/>
    <col min="5338" max="5340" width="8.7109375" style="713" customWidth="1"/>
    <col min="5341" max="5341" width="10.7109375" style="713" customWidth="1"/>
    <col min="5342" max="5343" width="9.42578125" style="713" customWidth="1"/>
    <col min="5344" max="5344" width="8.7109375" style="713" customWidth="1"/>
    <col min="5345" max="5345" width="9.42578125" style="713" customWidth="1"/>
    <col min="5346" max="5346" width="1.42578125" style="713" customWidth="1"/>
    <col min="5347" max="5348" width="8.7109375" style="713" customWidth="1"/>
    <col min="5349" max="5349" width="9.42578125" style="713" customWidth="1"/>
    <col min="5350" max="5352" width="8.7109375" style="713" customWidth="1"/>
    <col min="5353" max="5353" width="10.28515625" style="713" customWidth="1"/>
    <col min="5354" max="5354" width="11.42578125" style="713"/>
    <col min="5355" max="5356" width="8.7109375" style="713" customWidth="1"/>
    <col min="5357" max="5357" width="9.42578125" style="713" customWidth="1"/>
    <col min="5358" max="5358" width="11.7109375" style="713" customWidth="1"/>
    <col min="5359" max="5359" width="11.42578125" style="713"/>
    <col min="5360" max="5360" width="16" style="713" customWidth="1"/>
    <col min="5361" max="5377" width="11.42578125" style="713"/>
    <col min="5378" max="5378" width="10.85546875" style="713" customWidth="1"/>
    <col min="5379" max="5585" width="11.42578125" style="713"/>
    <col min="5586" max="5586" width="27.5703125" style="713" customWidth="1"/>
    <col min="5587" max="5592" width="11.7109375" style="713" customWidth="1"/>
    <col min="5593" max="5593" width="16" style="713" customWidth="1"/>
    <col min="5594" max="5596" width="8.7109375" style="713" customWidth="1"/>
    <col min="5597" max="5597" width="10.7109375" style="713" customWidth="1"/>
    <col min="5598" max="5599" width="9.42578125" style="713" customWidth="1"/>
    <col min="5600" max="5600" width="8.7109375" style="713" customWidth="1"/>
    <col min="5601" max="5601" width="9.42578125" style="713" customWidth="1"/>
    <col min="5602" max="5602" width="1.42578125" style="713" customWidth="1"/>
    <col min="5603" max="5604" width="8.7109375" style="713" customWidth="1"/>
    <col min="5605" max="5605" width="9.42578125" style="713" customWidth="1"/>
    <col min="5606" max="5608" width="8.7109375" style="713" customWidth="1"/>
    <col min="5609" max="5609" width="10.28515625" style="713" customWidth="1"/>
    <col min="5610" max="5610" width="11.42578125" style="713"/>
    <col min="5611" max="5612" width="8.7109375" style="713" customWidth="1"/>
    <col min="5613" max="5613" width="9.42578125" style="713" customWidth="1"/>
    <col min="5614" max="5614" width="11.7109375" style="713" customWidth="1"/>
    <col min="5615" max="5615" width="11.42578125" style="713"/>
    <col min="5616" max="5616" width="16" style="713" customWidth="1"/>
    <col min="5617" max="5633" width="11.42578125" style="713"/>
    <col min="5634" max="5634" width="10.85546875" style="713" customWidth="1"/>
    <col min="5635" max="5841" width="11.42578125" style="713"/>
    <col min="5842" max="5842" width="27.5703125" style="713" customWidth="1"/>
    <col min="5843" max="5848" width="11.7109375" style="713" customWidth="1"/>
    <col min="5849" max="5849" width="16" style="713" customWidth="1"/>
    <col min="5850" max="5852" width="8.7109375" style="713" customWidth="1"/>
    <col min="5853" max="5853" width="10.7109375" style="713" customWidth="1"/>
    <col min="5854" max="5855" width="9.42578125" style="713" customWidth="1"/>
    <col min="5856" max="5856" width="8.7109375" style="713" customWidth="1"/>
    <col min="5857" max="5857" width="9.42578125" style="713" customWidth="1"/>
    <col min="5858" max="5858" width="1.42578125" style="713" customWidth="1"/>
    <col min="5859" max="5860" width="8.7109375" style="713" customWidth="1"/>
    <col min="5861" max="5861" width="9.42578125" style="713" customWidth="1"/>
    <col min="5862" max="5864" width="8.7109375" style="713" customWidth="1"/>
    <col min="5865" max="5865" width="10.28515625" style="713" customWidth="1"/>
    <col min="5866" max="5866" width="11.42578125" style="713"/>
    <col min="5867" max="5868" width="8.7109375" style="713" customWidth="1"/>
    <col min="5869" max="5869" width="9.42578125" style="713" customWidth="1"/>
    <col min="5870" max="5870" width="11.7109375" style="713" customWidth="1"/>
    <col min="5871" max="5871" width="11.42578125" style="713"/>
    <col min="5872" max="5872" width="16" style="713" customWidth="1"/>
    <col min="5873" max="5889" width="11.42578125" style="713"/>
    <col min="5890" max="5890" width="10.85546875" style="713" customWidth="1"/>
    <col min="5891" max="6097" width="11.42578125" style="713"/>
    <col min="6098" max="6098" width="27.5703125" style="713" customWidth="1"/>
    <col min="6099" max="6104" width="11.7109375" style="713" customWidth="1"/>
    <col min="6105" max="6105" width="16" style="713" customWidth="1"/>
    <col min="6106" max="6108" width="8.7109375" style="713" customWidth="1"/>
    <col min="6109" max="6109" width="10.7109375" style="713" customWidth="1"/>
    <col min="6110" max="6111" width="9.42578125" style="713" customWidth="1"/>
    <col min="6112" max="6112" width="8.7109375" style="713" customWidth="1"/>
    <col min="6113" max="6113" width="9.42578125" style="713" customWidth="1"/>
    <col min="6114" max="6114" width="1.42578125" style="713" customWidth="1"/>
    <col min="6115" max="6116" width="8.7109375" style="713" customWidth="1"/>
    <col min="6117" max="6117" width="9.42578125" style="713" customWidth="1"/>
    <col min="6118" max="6120" width="8.7109375" style="713" customWidth="1"/>
    <col min="6121" max="6121" width="10.28515625" style="713" customWidth="1"/>
    <col min="6122" max="6122" width="11.42578125" style="713"/>
    <col min="6123" max="6124" width="8.7109375" style="713" customWidth="1"/>
    <col min="6125" max="6125" width="9.42578125" style="713" customWidth="1"/>
    <col min="6126" max="6126" width="11.7109375" style="713" customWidth="1"/>
    <col min="6127" max="6127" width="11.42578125" style="713"/>
    <col min="6128" max="6128" width="16" style="713" customWidth="1"/>
    <col min="6129" max="6145" width="11.42578125" style="713"/>
    <col min="6146" max="6146" width="10.85546875" style="713" customWidth="1"/>
    <col min="6147" max="6353" width="11.42578125" style="713"/>
    <col min="6354" max="6354" width="27.5703125" style="713" customWidth="1"/>
    <col min="6355" max="6360" width="11.7109375" style="713" customWidth="1"/>
    <col min="6361" max="6361" width="16" style="713" customWidth="1"/>
    <col min="6362" max="6364" width="8.7109375" style="713" customWidth="1"/>
    <col min="6365" max="6365" width="10.7109375" style="713" customWidth="1"/>
    <col min="6366" max="6367" width="9.42578125" style="713" customWidth="1"/>
    <col min="6368" max="6368" width="8.7109375" style="713" customWidth="1"/>
    <col min="6369" max="6369" width="9.42578125" style="713" customWidth="1"/>
    <col min="6370" max="6370" width="1.42578125" style="713" customWidth="1"/>
    <col min="6371" max="6372" width="8.7109375" style="713" customWidth="1"/>
    <col min="6373" max="6373" width="9.42578125" style="713" customWidth="1"/>
    <col min="6374" max="6376" width="8.7109375" style="713" customWidth="1"/>
    <col min="6377" max="6377" width="10.28515625" style="713" customWidth="1"/>
    <col min="6378" max="6378" width="11.42578125" style="713"/>
    <col min="6379" max="6380" width="8.7109375" style="713" customWidth="1"/>
    <col min="6381" max="6381" width="9.42578125" style="713" customWidth="1"/>
    <col min="6382" max="6382" width="11.7109375" style="713" customWidth="1"/>
    <col min="6383" max="6383" width="11.42578125" style="713"/>
    <col min="6384" max="6384" width="16" style="713" customWidth="1"/>
    <col min="6385" max="6401" width="11.42578125" style="713"/>
    <col min="6402" max="6402" width="10.85546875" style="713" customWidth="1"/>
    <col min="6403" max="6609" width="11.42578125" style="713"/>
    <col min="6610" max="6610" width="27.5703125" style="713" customWidth="1"/>
    <col min="6611" max="6616" width="11.7109375" style="713" customWidth="1"/>
    <col min="6617" max="6617" width="16" style="713" customWidth="1"/>
    <col min="6618" max="6620" width="8.7109375" style="713" customWidth="1"/>
    <col min="6621" max="6621" width="10.7109375" style="713" customWidth="1"/>
    <col min="6622" max="6623" width="9.42578125" style="713" customWidth="1"/>
    <col min="6624" max="6624" width="8.7109375" style="713" customWidth="1"/>
    <col min="6625" max="6625" width="9.42578125" style="713" customWidth="1"/>
    <col min="6626" max="6626" width="1.42578125" style="713" customWidth="1"/>
    <col min="6627" max="6628" width="8.7109375" style="713" customWidth="1"/>
    <col min="6629" max="6629" width="9.42578125" style="713" customWidth="1"/>
    <col min="6630" max="6632" width="8.7109375" style="713" customWidth="1"/>
    <col min="6633" max="6633" width="10.28515625" style="713" customWidth="1"/>
    <col min="6634" max="6634" width="11.42578125" style="713"/>
    <col min="6635" max="6636" width="8.7109375" style="713" customWidth="1"/>
    <col min="6637" max="6637" width="9.42578125" style="713" customWidth="1"/>
    <col min="6638" max="6638" width="11.7109375" style="713" customWidth="1"/>
    <col min="6639" max="6639" width="11.42578125" style="713"/>
    <col min="6640" max="6640" width="16" style="713" customWidth="1"/>
    <col min="6641" max="6657" width="11.42578125" style="713"/>
    <col min="6658" max="6658" width="10.85546875" style="713" customWidth="1"/>
    <col min="6659" max="6865" width="11.42578125" style="713"/>
    <col min="6866" max="6866" width="27.5703125" style="713" customWidth="1"/>
    <col min="6867" max="6872" width="11.7109375" style="713" customWidth="1"/>
    <col min="6873" max="6873" width="16" style="713" customWidth="1"/>
    <col min="6874" max="6876" width="8.7109375" style="713" customWidth="1"/>
    <col min="6877" max="6877" width="10.7109375" style="713" customWidth="1"/>
    <col min="6878" max="6879" width="9.42578125" style="713" customWidth="1"/>
    <col min="6880" max="6880" width="8.7109375" style="713" customWidth="1"/>
    <col min="6881" max="6881" width="9.42578125" style="713" customWidth="1"/>
    <col min="6882" max="6882" width="1.42578125" style="713" customWidth="1"/>
    <col min="6883" max="6884" width="8.7109375" style="713" customWidth="1"/>
    <col min="6885" max="6885" width="9.42578125" style="713" customWidth="1"/>
    <col min="6886" max="6888" width="8.7109375" style="713" customWidth="1"/>
    <col min="6889" max="6889" width="10.28515625" style="713" customWidth="1"/>
    <col min="6890" max="6890" width="11.42578125" style="713"/>
    <col min="6891" max="6892" width="8.7109375" style="713" customWidth="1"/>
    <col min="6893" max="6893" width="9.42578125" style="713" customWidth="1"/>
    <col min="6894" max="6894" width="11.7109375" style="713" customWidth="1"/>
    <col min="6895" max="6895" width="11.42578125" style="713"/>
    <col min="6896" max="6896" width="16" style="713" customWidth="1"/>
    <col min="6897" max="6913" width="11.42578125" style="713"/>
    <col min="6914" max="6914" width="10.85546875" style="713" customWidth="1"/>
    <col min="6915" max="7121" width="11.42578125" style="713"/>
    <col min="7122" max="7122" width="27.5703125" style="713" customWidth="1"/>
    <col min="7123" max="7128" width="11.7109375" style="713" customWidth="1"/>
    <col min="7129" max="7129" width="16" style="713" customWidth="1"/>
    <col min="7130" max="7132" width="8.7109375" style="713" customWidth="1"/>
    <col min="7133" max="7133" width="10.7109375" style="713" customWidth="1"/>
    <col min="7134" max="7135" width="9.42578125" style="713" customWidth="1"/>
    <col min="7136" max="7136" width="8.7109375" style="713" customWidth="1"/>
    <col min="7137" max="7137" width="9.42578125" style="713" customWidth="1"/>
    <col min="7138" max="7138" width="1.42578125" style="713" customWidth="1"/>
    <col min="7139" max="7140" width="8.7109375" style="713" customWidth="1"/>
    <col min="7141" max="7141" width="9.42578125" style="713" customWidth="1"/>
    <col min="7142" max="7144" width="8.7109375" style="713" customWidth="1"/>
    <col min="7145" max="7145" width="10.28515625" style="713" customWidth="1"/>
    <col min="7146" max="7146" width="11.42578125" style="713"/>
    <col min="7147" max="7148" width="8.7109375" style="713" customWidth="1"/>
    <col min="7149" max="7149" width="9.42578125" style="713" customWidth="1"/>
    <col min="7150" max="7150" width="11.7109375" style="713" customWidth="1"/>
    <col min="7151" max="7151" width="11.42578125" style="713"/>
    <col min="7152" max="7152" width="16" style="713" customWidth="1"/>
    <col min="7153" max="7169" width="11.42578125" style="713"/>
    <col min="7170" max="7170" width="10.85546875" style="713" customWidth="1"/>
    <col min="7171" max="7377" width="11.42578125" style="713"/>
    <col min="7378" max="7378" width="27.5703125" style="713" customWidth="1"/>
    <col min="7379" max="7384" width="11.7109375" style="713" customWidth="1"/>
    <col min="7385" max="7385" width="16" style="713" customWidth="1"/>
    <col min="7386" max="7388" width="8.7109375" style="713" customWidth="1"/>
    <col min="7389" max="7389" width="10.7109375" style="713" customWidth="1"/>
    <col min="7390" max="7391" width="9.42578125" style="713" customWidth="1"/>
    <col min="7392" max="7392" width="8.7109375" style="713" customWidth="1"/>
    <col min="7393" max="7393" width="9.42578125" style="713" customWidth="1"/>
    <col min="7394" max="7394" width="1.42578125" style="713" customWidth="1"/>
    <col min="7395" max="7396" width="8.7109375" style="713" customWidth="1"/>
    <col min="7397" max="7397" width="9.42578125" style="713" customWidth="1"/>
    <col min="7398" max="7400" width="8.7109375" style="713" customWidth="1"/>
    <col min="7401" max="7401" width="10.28515625" style="713" customWidth="1"/>
    <col min="7402" max="7402" width="11.42578125" style="713"/>
    <col min="7403" max="7404" width="8.7109375" style="713" customWidth="1"/>
    <col min="7405" max="7405" width="9.42578125" style="713" customWidth="1"/>
    <col min="7406" max="7406" width="11.7109375" style="713" customWidth="1"/>
    <col min="7407" max="7407" width="11.42578125" style="713"/>
    <col min="7408" max="7408" width="16" style="713" customWidth="1"/>
    <col min="7409" max="7425" width="11.42578125" style="713"/>
    <col min="7426" max="7426" width="10.85546875" style="713" customWidth="1"/>
    <col min="7427" max="7633" width="11.42578125" style="713"/>
    <col min="7634" max="7634" width="27.5703125" style="713" customWidth="1"/>
    <col min="7635" max="7640" width="11.7109375" style="713" customWidth="1"/>
    <col min="7641" max="7641" width="16" style="713" customWidth="1"/>
    <col min="7642" max="7644" width="8.7109375" style="713" customWidth="1"/>
    <col min="7645" max="7645" width="10.7109375" style="713" customWidth="1"/>
    <col min="7646" max="7647" width="9.42578125" style="713" customWidth="1"/>
    <col min="7648" max="7648" width="8.7109375" style="713" customWidth="1"/>
    <col min="7649" max="7649" width="9.42578125" style="713" customWidth="1"/>
    <col min="7650" max="7650" width="1.42578125" style="713" customWidth="1"/>
    <col min="7651" max="7652" width="8.7109375" style="713" customWidth="1"/>
    <col min="7653" max="7653" width="9.42578125" style="713" customWidth="1"/>
    <col min="7654" max="7656" width="8.7109375" style="713" customWidth="1"/>
    <col min="7657" max="7657" width="10.28515625" style="713" customWidth="1"/>
    <col min="7658" max="7658" width="11.42578125" style="713"/>
    <col min="7659" max="7660" width="8.7109375" style="713" customWidth="1"/>
    <col min="7661" max="7661" width="9.42578125" style="713" customWidth="1"/>
    <col min="7662" max="7662" width="11.7109375" style="713" customWidth="1"/>
    <col min="7663" max="7663" width="11.42578125" style="713"/>
    <col min="7664" max="7664" width="16" style="713" customWidth="1"/>
    <col min="7665" max="7681" width="11.42578125" style="713"/>
    <col min="7682" max="7682" width="10.85546875" style="713" customWidth="1"/>
    <col min="7683" max="7889" width="11.42578125" style="713"/>
    <col min="7890" max="7890" width="27.5703125" style="713" customWidth="1"/>
    <col min="7891" max="7896" width="11.7109375" style="713" customWidth="1"/>
    <col min="7897" max="7897" width="16" style="713" customWidth="1"/>
    <col min="7898" max="7900" width="8.7109375" style="713" customWidth="1"/>
    <col min="7901" max="7901" width="10.7109375" style="713" customWidth="1"/>
    <col min="7902" max="7903" width="9.42578125" style="713" customWidth="1"/>
    <col min="7904" max="7904" width="8.7109375" style="713" customWidth="1"/>
    <col min="7905" max="7905" width="9.42578125" style="713" customWidth="1"/>
    <col min="7906" max="7906" width="1.42578125" style="713" customWidth="1"/>
    <col min="7907" max="7908" width="8.7109375" style="713" customWidth="1"/>
    <col min="7909" max="7909" width="9.42578125" style="713" customWidth="1"/>
    <col min="7910" max="7912" width="8.7109375" style="713" customWidth="1"/>
    <col min="7913" max="7913" width="10.28515625" style="713" customWidth="1"/>
    <col min="7914" max="7914" width="11.42578125" style="713"/>
    <col min="7915" max="7916" width="8.7109375" style="713" customWidth="1"/>
    <col min="7917" max="7917" width="9.42578125" style="713" customWidth="1"/>
    <col min="7918" max="7918" width="11.7109375" style="713" customWidth="1"/>
    <col min="7919" max="7919" width="11.42578125" style="713"/>
    <col min="7920" max="7920" width="16" style="713" customWidth="1"/>
    <col min="7921" max="7937" width="11.42578125" style="713"/>
    <col min="7938" max="7938" width="10.85546875" style="713" customWidth="1"/>
    <col min="7939" max="8145" width="11.42578125" style="713"/>
    <col min="8146" max="8146" width="27.5703125" style="713" customWidth="1"/>
    <col min="8147" max="8152" width="11.7109375" style="713" customWidth="1"/>
    <col min="8153" max="8153" width="16" style="713" customWidth="1"/>
    <col min="8154" max="8156" width="8.7109375" style="713" customWidth="1"/>
    <col min="8157" max="8157" width="10.7109375" style="713" customWidth="1"/>
    <col min="8158" max="8159" width="9.42578125" style="713" customWidth="1"/>
    <col min="8160" max="8160" width="8.7109375" style="713" customWidth="1"/>
    <col min="8161" max="8161" width="9.42578125" style="713" customWidth="1"/>
    <col min="8162" max="8162" width="1.42578125" style="713" customWidth="1"/>
    <col min="8163" max="8164" width="8.7109375" style="713" customWidth="1"/>
    <col min="8165" max="8165" width="9.42578125" style="713" customWidth="1"/>
    <col min="8166" max="8168" width="8.7109375" style="713" customWidth="1"/>
    <col min="8169" max="8169" width="10.28515625" style="713" customWidth="1"/>
    <col min="8170" max="8170" width="11.42578125" style="713"/>
    <col min="8171" max="8172" width="8.7109375" style="713" customWidth="1"/>
    <col min="8173" max="8173" width="9.42578125" style="713" customWidth="1"/>
    <col min="8174" max="8174" width="11.7109375" style="713" customWidth="1"/>
    <col min="8175" max="8175" width="11.42578125" style="713"/>
    <col min="8176" max="8176" width="16" style="713" customWidth="1"/>
    <col min="8177" max="8193" width="11.42578125" style="713"/>
    <col min="8194" max="8194" width="10.85546875" style="713" customWidth="1"/>
    <col min="8195" max="8401" width="11.42578125" style="713"/>
    <col min="8402" max="8402" width="27.5703125" style="713" customWidth="1"/>
    <col min="8403" max="8408" width="11.7109375" style="713" customWidth="1"/>
    <col min="8409" max="8409" width="16" style="713" customWidth="1"/>
    <col min="8410" max="8412" width="8.7109375" style="713" customWidth="1"/>
    <col min="8413" max="8413" width="10.7109375" style="713" customWidth="1"/>
    <col min="8414" max="8415" width="9.42578125" style="713" customWidth="1"/>
    <col min="8416" max="8416" width="8.7109375" style="713" customWidth="1"/>
    <col min="8417" max="8417" width="9.42578125" style="713" customWidth="1"/>
    <col min="8418" max="8418" width="1.42578125" style="713" customWidth="1"/>
    <col min="8419" max="8420" width="8.7109375" style="713" customWidth="1"/>
    <col min="8421" max="8421" width="9.42578125" style="713" customWidth="1"/>
    <col min="8422" max="8424" width="8.7109375" style="713" customWidth="1"/>
    <col min="8425" max="8425" width="10.28515625" style="713" customWidth="1"/>
    <col min="8426" max="8426" width="11.42578125" style="713"/>
    <col min="8427" max="8428" width="8.7109375" style="713" customWidth="1"/>
    <col min="8429" max="8429" width="9.42578125" style="713" customWidth="1"/>
    <col min="8430" max="8430" width="11.7109375" style="713" customWidth="1"/>
    <col min="8431" max="8431" width="11.42578125" style="713"/>
    <col min="8432" max="8432" width="16" style="713" customWidth="1"/>
    <col min="8433" max="8449" width="11.42578125" style="713"/>
    <col min="8450" max="8450" width="10.85546875" style="713" customWidth="1"/>
    <col min="8451" max="8657" width="11.42578125" style="713"/>
    <col min="8658" max="8658" width="27.5703125" style="713" customWidth="1"/>
    <col min="8659" max="8664" width="11.7109375" style="713" customWidth="1"/>
    <col min="8665" max="8665" width="16" style="713" customWidth="1"/>
    <col min="8666" max="8668" width="8.7109375" style="713" customWidth="1"/>
    <col min="8669" max="8669" width="10.7109375" style="713" customWidth="1"/>
    <col min="8670" max="8671" width="9.42578125" style="713" customWidth="1"/>
    <col min="8672" max="8672" width="8.7109375" style="713" customWidth="1"/>
    <col min="8673" max="8673" width="9.42578125" style="713" customWidth="1"/>
    <col min="8674" max="8674" width="1.42578125" style="713" customWidth="1"/>
    <col min="8675" max="8676" width="8.7109375" style="713" customWidth="1"/>
    <col min="8677" max="8677" width="9.42578125" style="713" customWidth="1"/>
    <col min="8678" max="8680" width="8.7109375" style="713" customWidth="1"/>
    <col min="8681" max="8681" width="10.28515625" style="713" customWidth="1"/>
    <col min="8682" max="8682" width="11.42578125" style="713"/>
    <col min="8683" max="8684" width="8.7109375" style="713" customWidth="1"/>
    <col min="8685" max="8685" width="9.42578125" style="713" customWidth="1"/>
    <col min="8686" max="8686" width="11.7109375" style="713" customWidth="1"/>
    <col min="8687" max="8687" width="11.42578125" style="713"/>
    <col min="8688" max="8688" width="16" style="713" customWidth="1"/>
    <col min="8689" max="8705" width="11.42578125" style="713"/>
    <col min="8706" max="8706" width="10.85546875" style="713" customWidth="1"/>
    <col min="8707" max="8913" width="11.42578125" style="713"/>
    <col min="8914" max="8914" width="27.5703125" style="713" customWidth="1"/>
    <col min="8915" max="8920" width="11.7109375" style="713" customWidth="1"/>
    <col min="8921" max="8921" width="16" style="713" customWidth="1"/>
    <col min="8922" max="8924" width="8.7109375" style="713" customWidth="1"/>
    <col min="8925" max="8925" width="10.7109375" style="713" customWidth="1"/>
    <col min="8926" max="8927" width="9.42578125" style="713" customWidth="1"/>
    <col min="8928" max="8928" width="8.7109375" style="713" customWidth="1"/>
    <col min="8929" max="8929" width="9.42578125" style="713" customWidth="1"/>
    <col min="8930" max="8930" width="1.42578125" style="713" customWidth="1"/>
    <col min="8931" max="8932" width="8.7109375" style="713" customWidth="1"/>
    <col min="8933" max="8933" width="9.42578125" style="713" customWidth="1"/>
    <col min="8934" max="8936" width="8.7109375" style="713" customWidth="1"/>
    <col min="8937" max="8937" width="10.28515625" style="713" customWidth="1"/>
    <col min="8938" max="8938" width="11.42578125" style="713"/>
    <col min="8939" max="8940" width="8.7109375" style="713" customWidth="1"/>
    <col min="8941" max="8941" width="9.42578125" style="713" customWidth="1"/>
    <col min="8942" max="8942" width="11.7109375" style="713" customWidth="1"/>
    <col min="8943" max="8943" width="11.42578125" style="713"/>
    <col min="8944" max="8944" width="16" style="713" customWidth="1"/>
    <col min="8945" max="8961" width="11.42578125" style="713"/>
    <col min="8962" max="8962" width="10.85546875" style="713" customWidth="1"/>
    <col min="8963" max="9169" width="11.42578125" style="713"/>
    <col min="9170" max="9170" width="27.5703125" style="713" customWidth="1"/>
    <col min="9171" max="9176" width="11.7109375" style="713" customWidth="1"/>
    <col min="9177" max="9177" width="16" style="713" customWidth="1"/>
    <col min="9178" max="9180" width="8.7109375" style="713" customWidth="1"/>
    <col min="9181" max="9181" width="10.7109375" style="713" customWidth="1"/>
    <col min="9182" max="9183" width="9.42578125" style="713" customWidth="1"/>
    <col min="9184" max="9184" width="8.7109375" style="713" customWidth="1"/>
    <col min="9185" max="9185" width="9.42578125" style="713" customWidth="1"/>
    <col min="9186" max="9186" width="1.42578125" style="713" customWidth="1"/>
    <col min="9187" max="9188" width="8.7109375" style="713" customWidth="1"/>
    <col min="9189" max="9189" width="9.42578125" style="713" customWidth="1"/>
    <col min="9190" max="9192" width="8.7109375" style="713" customWidth="1"/>
    <col min="9193" max="9193" width="10.28515625" style="713" customWidth="1"/>
    <col min="9194" max="9194" width="11.42578125" style="713"/>
    <col min="9195" max="9196" width="8.7109375" style="713" customWidth="1"/>
    <col min="9197" max="9197" width="9.42578125" style="713" customWidth="1"/>
    <col min="9198" max="9198" width="11.7109375" style="713" customWidth="1"/>
    <col min="9199" max="9199" width="11.42578125" style="713"/>
    <col min="9200" max="9200" width="16" style="713" customWidth="1"/>
    <col min="9201" max="9217" width="11.42578125" style="713"/>
    <col min="9218" max="9218" width="10.85546875" style="713" customWidth="1"/>
    <col min="9219" max="9425" width="11.42578125" style="713"/>
    <col min="9426" max="9426" width="27.5703125" style="713" customWidth="1"/>
    <col min="9427" max="9432" width="11.7109375" style="713" customWidth="1"/>
    <col min="9433" max="9433" width="16" style="713" customWidth="1"/>
    <col min="9434" max="9436" width="8.7109375" style="713" customWidth="1"/>
    <col min="9437" max="9437" width="10.7109375" style="713" customWidth="1"/>
    <col min="9438" max="9439" width="9.42578125" style="713" customWidth="1"/>
    <col min="9440" max="9440" width="8.7109375" style="713" customWidth="1"/>
    <col min="9441" max="9441" width="9.42578125" style="713" customWidth="1"/>
    <col min="9442" max="9442" width="1.42578125" style="713" customWidth="1"/>
    <col min="9443" max="9444" width="8.7109375" style="713" customWidth="1"/>
    <col min="9445" max="9445" width="9.42578125" style="713" customWidth="1"/>
    <col min="9446" max="9448" width="8.7109375" style="713" customWidth="1"/>
    <col min="9449" max="9449" width="10.28515625" style="713" customWidth="1"/>
    <col min="9450" max="9450" width="11.42578125" style="713"/>
    <col min="9451" max="9452" width="8.7109375" style="713" customWidth="1"/>
    <col min="9453" max="9453" width="9.42578125" style="713" customWidth="1"/>
    <col min="9454" max="9454" width="11.7109375" style="713" customWidth="1"/>
    <col min="9455" max="9455" width="11.42578125" style="713"/>
    <col min="9456" max="9456" width="16" style="713" customWidth="1"/>
    <col min="9457" max="9473" width="11.42578125" style="713"/>
    <col min="9474" max="9474" width="10.85546875" style="713" customWidth="1"/>
    <col min="9475" max="9681" width="11.42578125" style="713"/>
    <col min="9682" max="9682" width="27.5703125" style="713" customWidth="1"/>
    <col min="9683" max="9688" width="11.7109375" style="713" customWidth="1"/>
    <col min="9689" max="9689" width="16" style="713" customWidth="1"/>
    <col min="9690" max="9692" width="8.7109375" style="713" customWidth="1"/>
    <col min="9693" max="9693" width="10.7109375" style="713" customWidth="1"/>
    <col min="9694" max="9695" width="9.42578125" style="713" customWidth="1"/>
    <col min="9696" max="9696" width="8.7109375" style="713" customWidth="1"/>
    <col min="9697" max="9697" width="9.42578125" style="713" customWidth="1"/>
    <col min="9698" max="9698" width="1.42578125" style="713" customWidth="1"/>
    <col min="9699" max="9700" width="8.7109375" style="713" customWidth="1"/>
    <col min="9701" max="9701" width="9.42578125" style="713" customWidth="1"/>
    <col min="9702" max="9704" width="8.7109375" style="713" customWidth="1"/>
    <col min="9705" max="9705" width="10.28515625" style="713" customWidth="1"/>
    <col min="9706" max="9706" width="11.42578125" style="713"/>
    <col min="9707" max="9708" width="8.7109375" style="713" customWidth="1"/>
    <col min="9709" max="9709" width="9.42578125" style="713" customWidth="1"/>
    <col min="9710" max="9710" width="11.7109375" style="713" customWidth="1"/>
    <col min="9711" max="9711" width="11.42578125" style="713"/>
    <col min="9712" max="9712" width="16" style="713" customWidth="1"/>
    <col min="9713" max="9729" width="11.42578125" style="713"/>
    <col min="9730" max="9730" width="10.85546875" style="713" customWidth="1"/>
    <col min="9731" max="9937" width="11.42578125" style="713"/>
    <col min="9938" max="9938" width="27.5703125" style="713" customWidth="1"/>
    <col min="9939" max="9944" width="11.7109375" style="713" customWidth="1"/>
    <col min="9945" max="9945" width="16" style="713" customWidth="1"/>
    <col min="9946" max="9948" width="8.7109375" style="713" customWidth="1"/>
    <col min="9949" max="9949" width="10.7109375" style="713" customWidth="1"/>
    <col min="9950" max="9951" width="9.42578125" style="713" customWidth="1"/>
    <col min="9952" max="9952" width="8.7109375" style="713" customWidth="1"/>
    <col min="9953" max="9953" width="9.42578125" style="713" customWidth="1"/>
    <col min="9954" max="9954" width="1.42578125" style="713" customWidth="1"/>
    <col min="9955" max="9956" width="8.7109375" style="713" customWidth="1"/>
    <col min="9957" max="9957" width="9.42578125" style="713" customWidth="1"/>
    <col min="9958" max="9960" width="8.7109375" style="713" customWidth="1"/>
    <col min="9961" max="9961" width="10.28515625" style="713" customWidth="1"/>
    <col min="9962" max="9962" width="11.42578125" style="713"/>
    <col min="9963" max="9964" width="8.7109375" style="713" customWidth="1"/>
    <col min="9965" max="9965" width="9.42578125" style="713" customWidth="1"/>
    <col min="9966" max="9966" width="11.7109375" style="713" customWidth="1"/>
    <col min="9967" max="9967" width="11.42578125" style="713"/>
    <col min="9968" max="9968" width="16" style="713" customWidth="1"/>
    <col min="9969" max="9985" width="11.42578125" style="713"/>
    <col min="9986" max="9986" width="10.85546875" style="713" customWidth="1"/>
    <col min="9987" max="10193" width="11.42578125" style="713"/>
    <col min="10194" max="10194" width="27.5703125" style="713" customWidth="1"/>
    <col min="10195" max="10200" width="11.7109375" style="713" customWidth="1"/>
    <col min="10201" max="10201" width="16" style="713" customWidth="1"/>
    <col min="10202" max="10204" width="8.7109375" style="713" customWidth="1"/>
    <col min="10205" max="10205" width="10.7109375" style="713" customWidth="1"/>
    <col min="10206" max="10207" width="9.42578125" style="713" customWidth="1"/>
    <col min="10208" max="10208" width="8.7109375" style="713" customWidth="1"/>
    <col min="10209" max="10209" width="9.42578125" style="713" customWidth="1"/>
    <col min="10210" max="10210" width="1.42578125" style="713" customWidth="1"/>
    <col min="10211" max="10212" width="8.7109375" style="713" customWidth="1"/>
    <col min="10213" max="10213" width="9.42578125" style="713" customWidth="1"/>
    <col min="10214" max="10216" width="8.7109375" style="713" customWidth="1"/>
    <col min="10217" max="10217" width="10.28515625" style="713" customWidth="1"/>
    <col min="10218" max="10218" width="11.42578125" style="713"/>
    <col min="10219" max="10220" width="8.7109375" style="713" customWidth="1"/>
    <col min="10221" max="10221" width="9.42578125" style="713" customWidth="1"/>
    <col min="10222" max="10222" width="11.7109375" style="713" customWidth="1"/>
    <col min="10223" max="10223" width="11.42578125" style="713"/>
    <col min="10224" max="10224" width="16" style="713" customWidth="1"/>
    <col min="10225" max="10241" width="11.42578125" style="713"/>
    <col min="10242" max="10242" width="10.85546875" style="713" customWidth="1"/>
    <col min="10243" max="10449" width="11.42578125" style="713"/>
    <col min="10450" max="10450" width="27.5703125" style="713" customWidth="1"/>
    <col min="10451" max="10456" width="11.7109375" style="713" customWidth="1"/>
    <col min="10457" max="10457" width="16" style="713" customWidth="1"/>
    <col min="10458" max="10460" width="8.7109375" style="713" customWidth="1"/>
    <col min="10461" max="10461" width="10.7109375" style="713" customWidth="1"/>
    <col min="10462" max="10463" width="9.42578125" style="713" customWidth="1"/>
    <col min="10464" max="10464" width="8.7109375" style="713" customWidth="1"/>
    <col min="10465" max="10465" width="9.42578125" style="713" customWidth="1"/>
    <col min="10466" max="10466" width="1.42578125" style="713" customWidth="1"/>
    <col min="10467" max="10468" width="8.7109375" style="713" customWidth="1"/>
    <col min="10469" max="10469" width="9.42578125" style="713" customWidth="1"/>
    <col min="10470" max="10472" width="8.7109375" style="713" customWidth="1"/>
    <col min="10473" max="10473" width="10.28515625" style="713" customWidth="1"/>
    <col min="10474" max="10474" width="11.42578125" style="713"/>
    <col min="10475" max="10476" width="8.7109375" style="713" customWidth="1"/>
    <col min="10477" max="10477" width="9.42578125" style="713" customWidth="1"/>
    <col min="10478" max="10478" width="11.7109375" style="713" customWidth="1"/>
    <col min="10479" max="10479" width="11.42578125" style="713"/>
    <col min="10480" max="10480" width="16" style="713" customWidth="1"/>
    <col min="10481" max="10497" width="11.42578125" style="713"/>
    <col min="10498" max="10498" width="10.85546875" style="713" customWidth="1"/>
    <col min="10499" max="10705" width="11.42578125" style="713"/>
    <col min="10706" max="10706" width="27.5703125" style="713" customWidth="1"/>
    <col min="10707" max="10712" width="11.7109375" style="713" customWidth="1"/>
    <col min="10713" max="10713" width="16" style="713" customWidth="1"/>
    <col min="10714" max="10716" width="8.7109375" style="713" customWidth="1"/>
    <col min="10717" max="10717" width="10.7109375" style="713" customWidth="1"/>
    <col min="10718" max="10719" width="9.42578125" style="713" customWidth="1"/>
    <col min="10720" max="10720" width="8.7109375" style="713" customWidth="1"/>
    <col min="10721" max="10721" width="9.42578125" style="713" customWidth="1"/>
    <col min="10722" max="10722" width="1.42578125" style="713" customWidth="1"/>
    <col min="10723" max="10724" width="8.7109375" style="713" customWidth="1"/>
    <col min="10725" max="10725" width="9.42578125" style="713" customWidth="1"/>
    <col min="10726" max="10728" width="8.7109375" style="713" customWidth="1"/>
    <col min="10729" max="10729" width="10.28515625" style="713" customWidth="1"/>
    <col min="10730" max="10730" width="11.42578125" style="713"/>
    <col min="10731" max="10732" width="8.7109375" style="713" customWidth="1"/>
    <col min="10733" max="10733" width="9.42578125" style="713" customWidth="1"/>
    <col min="10734" max="10734" width="11.7109375" style="713" customWidth="1"/>
    <col min="10735" max="10735" width="11.42578125" style="713"/>
    <col min="10736" max="10736" width="16" style="713" customWidth="1"/>
    <col min="10737" max="10753" width="11.42578125" style="713"/>
    <col min="10754" max="10754" width="10.85546875" style="713" customWidth="1"/>
    <col min="10755" max="10961" width="11.42578125" style="713"/>
    <col min="10962" max="10962" width="27.5703125" style="713" customWidth="1"/>
    <col min="10963" max="10968" width="11.7109375" style="713" customWidth="1"/>
    <col min="10969" max="10969" width="16" style="713" customWidth="1"/>
    <col min="10970" max="10972" width="8.7109375" style="713" customWidth="1"/>
    <col min="10973" max="10973" width="10.7109375" style="713" customWidth="1"/>
    <col min="10974" max="10975" width="9.42578125" style="713" customWidth="1"/>
    <col min="10976" max="10976" width="8.7109375" style="713" customWidth="1"/>
    <col min="10977" max="10977" width="9.42578125" style="713" customWidth="1"/>
    <col min="10978" max="10978" width="1.42578125" style="713" customWidth="1"/>
    <col min="10979" max="10980" width="8.7109375" style="713" customWidth="1"/>
    <col min="10981" max="10981" width="9.42578125" style="713" customWidth="1"/>
    <col min="10982" max="10984" width="8.7109375" style="713" customWidth="1"/>
    <col min="10985" max="10985" width="10.28515625" style="713" customWidth="1"/>
    <col min="10986" max="10986" width="11.42578125" style="713"/>
    <col min="10987" max="10988" width="8.7109375" style="713" customWidth="1"/>
    <col min="10989" max="10989" width="9.42578125" style="713" customWidth="1"/>
    <col min="10990" max="10990" width="11.7109375" style="713" customWidth="1"/>
    <col min="10991" max="10991" width="11.42578125" style="713"/>
    <col min="10992" max="10992" width="16" style="713" customWidth="1"/>
    <col min="10993" max="11009" width="11.42578125" style="713"/>
    <col min="11010" max="11010" width="10.85546875" style="713" customWidth="1"/>
    <col min="11011" max="11217" width="11.42578125" style="713"/>
    <col min="11218" max="11218" width="27.5703125" style="713" customWidth="1"/>
    <col min="11219" max="11224" width="11.7109375" style="713" customWidth="1"/>
    <col min="11225" max="11225" width="16" style="713" customWidth="1"/>
    <col min="11226" max="11228" width="8.7109375" style="713" customWidth="1"/>
    <col min="11229" max="11229" width="10.7109375" style="713" customWidth="1"/>
    <col min="11230" max="11231" width="9.42578125" style="713" customWidth="1"/>
    <col min="11232" max="11232" width="8.7109375" style="713" customWidth="1"/>
    <col min="11233" max="11233" width="9.42578125" style="713" customWidth="1"/>
    <col min="11234" max="11234" width="1.42578125" style="713" customWidth="1"/>
    <col min="11235" max="11236" width="8.7109375" style="713" customWidth="1"/>
    <col min="11237" max="11237" width="9.42578125" style="713" customWidth="1"/>
    <col min="11238" max="11240" width="8.7109375" style="713" customWidth="1"/>
    <col min="11241" max="11241" width="10.28515625" style="713" customWidth="1"/>
    <col min="11242" max="11242" width="11.42578125" style="713"/>
    <col min="11243" max="11244" width="8.7109375" style="713" customWidth="1"/>
    <col min="11245" max="11245" width="9.42578125" style="713" customWidth="1"/>
    <col min="11246" max="11246" width="11.7109375" style="713" customWidth="1"/>
    <col min="11247" max="11247" width="11.42578125" style="713"/>
    <col min="11248" max="11248" width="16" style="713" customWidth="1"/>
    <col min="11249" max="11265" width="11.42578125" style="713"/>
    <col min="11266" max="11266" width="10.85546875" style="713" customWidth="1"/>
    <col min="11267" max="11473" width="11.42578125" style="713"/>
    <col min="11474" max="11474" width="27.5703125" style="713" customWidth="1"/>
    <col min="11475" max="11480" width="11.7109375" style="713" customWidth="1"/>
    <col min="11481" max="11481" width="16" style="713" customWidth="1"/>
    <col min="11482" max="11484" width="8.7109375" style="713" customWidth="1"/>
    <col min="11485" max="11485" width="10.7109375" style="713" customWidth="1"/>
    <col min="11486" max="11487" width="9.42578125" style="713" customWidth="1"/>
    <col min="11488" max="11488" width="8.7109375" style="713" customWidth="1"/>
    <col min="11489" max="11489" width="9.42578125" style="713" customWidth="1"/>
    <col min="11490" max="11490" width="1.42578125" style="713" customWidth="1"/>
    <col min="11491" max="11492" width="8.7109375" style="713" customWidth="1"/>
    <col min="11493" max="11493" width="9.42578125" style="713" customWidth="1"/>
    <col min="11494" max="11496" width="8.7109375" style="713" customWidth="1"/>
    <col min="11497" max="11497" width="10.28515625" style="713" customWidth="1"/>
    <col min="11498" max="11498" width="11.42578125" style="713"/>
    <col min="11499" max="11500" width="8.7109375" style="713" customWidth="1"/>
    <col min="11501" max="11501" width="9.42578125" style="713" customWidth="1"/>
    <col min="11502" max="11502" width="11.7109375" style="713" customWidth="1"/>
    <col min="11503" max="11503" width="11.42578125" style="713"/>
    <col min="11504" max="11504" width="16" style="713" customWidth="1"/>
    <col min="11505" max="11521" width="11.42578125" style="713"/>
    <col min="11522" max="11522" width="10.85546875" style="713" customWidth="1"/>
    <col min="11523" max="11729" width="11.42578125" style="713"/>
    <col min="11730" max="11730" width="27.5703125" style="713" customWidth="1"/>
    <col min="11731" max="11736" width="11.7109375" style="713" customWidth="1"/>
    <col min="11737" max="11737" width="16" style="713" customWidth="1"/>
    <col min="11738" max="11740" width="8.7109375" style="713" customWidth="1"/>
    <col min="11741" max="11741" width="10.7109375" style="713" customWidth="1"/>
    <col min="11742" max="11743" width="9.42578125" style="713" customWidth="1"/>
    <col min="11744" max="11744" width="8.7109375" style="713" customWidth="1"/>
    <col min="11745" max="11745" width="9.42578125" style="713" customWidth="1"/>
    <col min="11746" max="11746" width="1.42578125" style="713" customWidth="1"/>
    <col min="11747" max="11748" width="8.7109375" style="713" customWidth="1"/>
    <col min="11749" max="11749" width="9.42578125" style="713" customWidth="1"/>
    <col min="11750" max="11752" width="8.7109375" style="713" customWidth="1"/>
    <col min="11753" max="11753" width="10.28515625" style="713" customWidth="1"/>
    <col min="11754" max="11754" width="11.42578125" style="713"/>
    <col min="11755" max="11756" width="8.7109375" style="713" customWidth="1"/>
    <col min="11757" max="11757" width="9.42578125" style="713" customWidth="1"/>
    <col min="11758" max="11758" width="11.7109375" style="713" customWidth="1"/>
    <col min="11759" max="11759" width="11.42578125" style="713"/>
    <col min="11760" max="11760" width="16" style="713" customWidth="1"/>
    <col min="11761" max="11777" width="11.42578125" style="713"/>
    <col min="11778" max="11778" width="10.85546875" style="713" customWidth="1"/>
    <col min="11779" max="11985" width="11.42578125" style="713"/>
    <col min="11986" max="11986" width="27.5703125" style="713" customWidth="1"/>
    <col min="11987" max="11992" width="11.7109375" style="713" customWidth="1"/>
    <col min="11993" max="11993" width="16" style="713" customWidth="1"/>
    <col min="11994" max="11996" width="8.7109375" style="713" customWidth="1"/>
    <col min="11997" max="11997" width="10.7109375" style="713" customWidth="1"/>
    <col min="11998" max="11999" width="9.42578125" style="713" customWidth="1"/>
    <col min="12000" max="12000" width="8.7109375" style="713" customWidth="1"/>
    <col min="12001" max="12001" width="9.42578125" style="713" customWidth="1"/>
    <col min="12002" max="12002" width="1.42578125" style="713" customWidth="1"/>
    <col min="12003" max="12004" width="8.7109375" style="713" customWidth="1"/>
    <col min="12005" max="12005" width="9.42578125" style="713" customWidth="1"/>
    <col min="12006" max="12008" width="8.7109375" style="713" customWidth="1"/>
    <col min="12009" max="12009" width="10.28515625" style="713" customWidth="1"/>
    <col min="12010" max="12010" width="11.42578125" style="713"/>
    <col min="12011" max="12012" width="8.7109375" style="713" customWidth="1"/>
    <col min="12013" max="12013" width="9.42578125" style="713" customWidth="1"/>
    <col min="12014" max="12014" width="11.7109375" style="713" customWidth="1"/>
    <col min="12015" max="12015" width="11.42578125" style="713"/>
    <col min="12016" max="12016" width="16" style="713" customWidth="1"/>
    <col min="12017" max="12033" width="11.42578125" style="713"/>
    <col min="12034" max="12034" width="10.85546875" style="713" customWidth="1"/>
    <col min="12035" max="12241" width="11.42578125" style="713"/>
    <col min="12242" max="12242" width="27.5703125" style="713" customWidth="1"/>
    <col min="12243" max="12248" width="11.7109375" style="713" customWidth="1"/>
    <col min="12249" max="12249" width="16" style="713" customWidth="1"/>
    <col min="12250" max="12252" width="8.7109375" style="713" customWidth="1"/>
    <col min="12253" max="12253" width="10.7109375" style="713" customWidth="1"/>
    <col min="12254" max="12255" width="9.42578125" style="713" customWidth="1"/>
    <col min="12256" max="12256" width="8.7109375" style="713" customWidth="1"/>
    <col min="12257" max="12257" width="9.42578125" style="713" customWidth="1"/>
    <col min="12258" max="12258" width="1.42578125" style="713" customWidth="1"/>
    <col min="12259" max="12260" width="8.7109375" style="713" customWidth="1"/>
    <col min="12261" max="12261" width="9.42578125" style="713" customWidth="1"/>
    <col min="12262" max="12264" width="8.7109375" style="713" customWidth="1"/>
    <col min="12265" max="12265" width="10.28515625" style="713" customWidth="1"/>
    <col min="12266" max="12266" width="11.42578125" style="713"/>
    <col min="12267" max="12268" width="8.7109375" style="713" customWidth="1"/>
    <col min="12269" max="12269" width="9.42578125" style="713" customWidth="1"/>
    <col min="12270" max="12270" width="11.7109375" style="713" customWidth="1"/>
    <col min="12271" max="12271" width="11.42578125" style="713"/>
    <col min="12272" max="12272" width="16" style="713" customWidth="1"/>
    <col min="12273" max="12289" width="11.42578125" style="713"/>
    <col min="12290" max="12290" width="10.85546875" style="713" customWidth="1"/>
    <col min="12291" max="12497" width="11.42578125" style="713"/>
    <col min="12498" max="12498" width="27.5703125" style="713" customWidth="1"/>
    <col min="12499" max="12504" width="11.7109375" style="713" customWidth="1"/>
    <col min="12505" max="12505" width="16" style="713" customWidth="1"/>
    <col min="12506" max="12508" width="8.7109375" style="713" customWidth="1"/>
    <col min="12509" max="12509" width="10.7109375" style="713" customWidth="1"/>
    <col min="12510" max="12511" width="9.42578125" style="713" customWidth="1"/>
    <col min="12512" max="12512" width="8.7109375" style="713" customWidth="1"/>
    <col min="12513" max="12513" width="9.42578125" style="713" customWidth="1"/>
    <col min="12514" max="12514" width="1.42578125" style="713" customWidth="1"/>
    <col min="12515" max="12516" width="8.7109375" style="713" customWidth="1"/>
    <col min="12517" max="12517" width="9.42578125" style="713" customWidth="1"/>
    <col min="12518" max="12520" width="8.7109375" style="713" customWidth="1"/>
    <col min="12521" max="12521" width="10.28515625" style="713" customWidth="1"/>
    <col min="12522" max="12522" width="11.42578125" style="713"/>
    <col min="12523" max="12524" width="8.7109375" style="713" customWidth="1"/>
    <col min="12525" max="12525" width="9.42578125" style="713" customWidth="1"/>
    <col min="12526" max="12526" width="11.7109375" style="713" customWidth="1"/>
    <col min="12527" max="12527" width="11.42578125" style="713"/>
    <col min="12528" max="12528" width="16" style="713" customWidth="1"/>
    <col min="12529" max="12545" width="11.42578125" style="713"/>
    <col min="12546" max="12546" width="10.85546875" style="713" customWidth="1"/>
    <col min="12547" max="12753" width="11.42578125" style="713"/>
    <col min="12754" max="12754" width="27.5703125" style="713" customWidth="1"/>
    <col min="12755" max="12760" width="11.7109375" style="713" customWidth="1"/>
    <col min="12761" max="12761" width="16" style="713" customWidth="1"/>
    <col min="12762" max="12764" width="8.7109375" style="713" customWidth="1"/>
    <col min="12765" max="12765" width="10.7109375" style="713" customWidth="1"/>
    <col min="12766" max="12767" width="9.42578125" style="713" customWidth="1"/>
    <col min="12768" max="12768" width="8.7109375" style="713" customWidth="1"/>
    <col min="12769" max="12769" width="9.42578125" style="713" customWidth="1"/>
    <col min="12770" max="12770" width="1.42578125" style="713" customWidth="1"/>
    <col min="12771" max="12772" width="8.7109375" style="713" customWidth="1"/>
    <col min="12773" max="12773" width="9.42578125" style="713" customWidth="1"/>
    <col min="12774" max="12776" width="8.7109375" style="713" customWidth="1"/>
    <col min="12777" max="12777" width="10.28515625" style="713" customWidth="1"/>
    <col min="12778" max="12778" width="11.42578125" style="713"/>
    <col min="12779" max="12780" width="8.7109375" style="713" customWidth="1"/>
    <col min="12781" max="12781" width="9.42578125" style="713" customWidth="1"/>
    <col min="12782" max="12782" width="11.7109375" style="713" customWidth="1"/>
    <col min="12783" max="12783" width="11.42578125" style="713"/>
    <col min="12784" max="12784" width="16" style="713" customWidth="1"/>
    <col min="12785" max="12801" width="11.42578125" style="713"/>
    <col min="12802" max="12802" width="10.85546875" style="713" customWidth="1"/>
    <col min="12803" max="13009" width="11.42578125" style="713"/>
    <col min="13010" max="13010" width="27.5703125" style="713" customWidth="1"/>
    <col min="13011" max="13016" width="11.7109375" style="713" customWidth="1"/>
    <col min="13017" max="13017" width="16" style="713" customWidth="1"/>
    <col min="13018" max="13020" width="8.7109375" style="713" customWidth="1"/>
    <col min="13021" max="13021" width="10.7109375" style="713" customWidth="1"/>
    <col min="13022" max="13023" width="9.42578125" style="713" customWidth="1"/>
    <col min="13024" max="13024" width="8.7109375" style="713" customWidth="1"/>
    <col min="13025" max="13025" width="9.42578125" style="713" customWidth="1"/>
    <col min="13026" max="13026" width="1.42578125" style="713" customWidth="1"/>
    <col min="13027" max="13028" width="8.7109375" style="713" customWidth="1"/>
    <col min="13029" max="13029" width="9.42578125" style="713" customWidth="1"/>
    <col min="13030" max="13032" width="8.7109375" style="713" customWidth="1"/>
    <col min="13033" max="13033" width="10.28515625" style="713" customWidth="1"/>
    <col min="13034" max="13034" width="11.42578125" style="713"/>
    <col min="13035" max="13036" width="8.7109375" style="713" customWidth="1"/>
    <col min="13037" max="13037" width="9.42578125" style="713" customWidth="1"/>
    <col min="13038" max="13038" width="11.7109375" style="713" customWidth="1"/>
    <col min="13039" max="13039" width="11.42578125" style="713"/>
    <col min="13040" max="13040" width="16" style="713" customWidth="1"/>
    <col min="13041" max="13057" width="11.42578125" style="713"/>
    <col min="13058" max="13058" width="10.85546875" style="713" customWidth="1"/>
    <col min="13059" max="13265" width="11.42578125" style="713"/>
    <col min="13266" max="13266" width="27.5703125" style="713" customWidth="1"/>
    <col min="13267" max="13272" width="11.7109375" style="713" customWidth="1"/>
    <col min="13273" max="13273" width="16" style="713" customWidth="1"/>
    <col min="13274" max="13276" width="8.7109375" style="713" customWidth="1"/>
    <col min="13277" max="13277" width="10.7109375" style="713" customWidth="1"/>
    <col min="13278" max="13279" width="9.42578125" style="713" customWidth="1"/>
    <col min="13280" max="13280" width="8.7109375" style="713" customWidth="1"/>
    <col min="13281" max="13281" width="9.42578125" style="713" customWidth="1"/>
    <col min="13282" max="13282" width="1.42578125" style="713" customWidth="1"/>
    <col min="13283" max="13284" width="8.7109375" style="713" customWidth="1"/>
    <col min="13285" max="13285" width="9.42578125" style="713" customWidth="1"/>
    <col min="13286" max="13288" width="8.7109375" style="713" customWidth="1"/>
    <col min="13289" max="13289" width="10.28515625" style="713" customWidth="1"/>
    <col min="13290" max="13290" width="11.42578125" style="713"/>
    <col min="13291" max="13292" width="8.7109375" style="713" customWidth="1"/>
    <col min="13293" max="13293" width="9.42578125" style="713" customWidth="1"/>
    <col min="13294" max="13294" width="11.7109375" style="713" customWidth="1"/>
    <col min="13295" max="13295" width="11.42578125" style="713"/>
    <col min="13296" max="13296" width="16" style="713" customWidth="1"/>
    <col min="13297" max="13313" width="11.42578125" style="713"/>
    <col min="13314" max="13314" width="10.85546875" style="713" customWidth="1"/>
    <col min="13315" max="13521" width="11.42578125" style="713"/>
    <col min="13522" max="13522" width="27.5703125" style="713" customWidth="1"/>
    <col min="13523" max="13528" width="11.7109375" style="713" customWidth="1"/>
    <col min="13529" max="13529" width="16" style="713" customWidth="1"/>
    <col min="13530" max="13532" width="8.7109375" style="713" customWidth="1"/>
    <col min="13533" max="13533" width="10.7109375" style="713" customWidth="1"/>
    <col min="13534" max="13535" width="9.42578125" style="713" customWidth="1"/>
    <col min="13536" max="13536" width="8.7109375" style="713" customWidth="1"/>
    <col min="13537" max="13537" width="9.42578125" style="713" customWidth="1"/>
    <col min="13538" max="13538" width="1.42578125" style="713" customWidth="1"/>
    <col min="13539" max="13540" width="8.7109375" style="713" customWidth="1"/>
    <col min="13541" max="13541" width="9.42578125" style="713" customWidth="1"/>
    <col min="13542" max="13544" width="8.7109375" style="713" customWidth="1"/>
    <col min="13545" max="13545" width="10.28515625" style="713" customWidth="1"/>
    <col min="13546" max="13546" width="11.42578125" style="713"/>
    <col min="13547" max="13548" width="8.7109375" style="713" customWidth="1"/>
    <col min="13549" max="13549" width="9.42578125" style="713" customWidth="1"/>
    <col min="13550" max="13550" width="11.7109375" style="713" customWidth="1"/>
    <col min="13551" max="13551" width="11.42578125" style="713"/>
    <col min="13552" max="13552" width="16" style="713" customWidth="1"/>
    <col min="13553" max="13569" width="11.42578125" style="713"/>
    <col min="13570" max="13570" width="10.85546875" style="713" customWidth="1"/>
    <col min="13571" max="13777" width="11.42578125" style="713"/>
    <col min="13778" max="13778" width="27.5703125" style="713" customWidth="1"/>
    <col min="13779" max="13784" width="11.7109375" style="713" customWidth="1"/>
    <col min="13785" max="13785" width="16" style="713" customWidth="1"/>
    <col min="13786" max="13788" width="8.7109375" style="713" customWidth="1"/>
    <col min="13789" max="13789" width="10.7109375" style="713" customWidth="1"/>
    <col min="13790" max="13791" width="9.42578125" style="713" customWidth="1"/>
    <col min="13792" max="13792" width="8.7109375" style="713" customWidth="1"/>
    <col min="13793" max="13793" width="9.42578125" style="713" customWidth="1"/>
    <col min="13794" max="13794" width="1.42578125" style="713" customWidth="1"/>
    <col min="13795" max="13796" width="8.7109375" style="713" customWidth="1"/>
    <col min="13797" max="13797" width="9.42578125" style="713" customWidth="1"/>
    <col min="13798" max="13800" width="8.7109375" style="713" customWidth="1"/>
    <col min="13801" max="13801" width="10.28515625" style="713" customWidth="1"/>
    <col min="13802" max="13802" width="11.42578125" style="713"/>
    <col min="13803" max="13804" width="8.7109375" style="713" customWidth="1"/>
    <col min="13805" max="13805" width="9.42578125" style="713" customWidth="1"/>
    <col min="13806" max="13806" width="11.7109375" style="713" customWidth="1"/>
    <col min="13807" max="13807" width="11.42578125" style="713"/>
    <col min="13808" max="13808" width="16" style="713" customWidth="1"/>
    <col min="13809" max="13825" width="11.42578125" style="713"/>
    <col min="13826" max="13826" width="10.85546875" style="713" customWidth="1"/>
    <col min="13827" max="14033" width="11.42578125" style="713"/>
    <col min="14034" max="14034" width="27.5703125" style="713" customWidth="1"/>
    <col min="14035" max="14040" width="11.7109375" style="713" customWidth="1"/>
    <col min="14041" max="14041" width="16" style="713" customWidth="1"/>
    <col min="14042" max="14044" width="8.7109375" style="713" customWidth="1"/>
    <col min="14045" max="14045" width="10.7109375" style="713" customWidth="1"/>
    <col min="14046" max="14047" width="9.42578125" style="713" customWidth="1"/>
    <col min="14048" max="14048" width="8.7109375" style="713" customWidth="1"/>
    <col min="14049" max="14049" width="9.42578125" style="713" customWidth="1"/>
    <col min="14050" max="14050" width="1.42578125" style="713" customWidth="1"/>
    <col min="14051" max="14052" width="8.7109375" style="713" customWidth="1"/>
    <col min="14053" max="14053" width="9.42578125" style="713" customWidth="1"/>
    <col min="14054" max="14056" width="8.7109375" style="713" customWidth="1"/>
    <col min="14057" max="14057" width="10.28515625" style="713" customWidth="1"/>
    <col min="14058" max="14058" width="11.42578125" style="713"/>
    <col min="14059" max="14060" width="8.7109375" style="713" customWidth="1"/>
    <col min="14061" max="14061" width="9.42578125" style="713" customWidth="1"/>
    <col min="14062" max="14062" width="11.7109375" style="713" customWidth="1"/>
    <col min="14063" max="14063" width="11.42578125" style="713"/>
    <col min="14064" max="14064" width="16" style="713" customWidth="1"/>
    <col min="14065" max="14081" width="11.42578125" style="713"/>
    <col min="14082" max="14082" width="10.85546875" style="713" customWidth="1"/>
    <col min="14083" max="14289" width="11.42578125" style="713"/>
    <col min="14290" max="14290" width="27.5703125" style="713" customWidth="1"/>
    <col min="14291" max="14296" width="11.7109375" style="713" customWidth="1"/>
    <col min="14297" max="14297" width="16" style="713" customWidth="1"/>
    <col min="14298" max="14300" width="8.7109375" style="713" customWidth="1"/>
    <col min="14301" max="14301" width="10.7109375" style="713" customWidth="1"/>
    <col min="14302" max="14303" width="9.42578125" style="713" customWidth="1"/>
    <col min="14304" max="14304" width="8.7109375" style="713" customWidth="1"/>
    <col min="14305" max="14305" width="9.42578125" style="713" customWidth="1"/>
    <col min="14306" max="14306" width="1.42578125" style="713" customWidth="1"/>
    <col min="14307" max="14308" width="8.7109375" style="713" customWidth="1"/>
    <col min="14309" max="14309" width="9.42578125" style="713" customWidth="1"/>
    <col min="14310" max="14312" width="8.7109375" style="713" customWidth="1"/>
    <col min="14313" max="14313" width="10.28515625" style="713" customWidth="1"/>
    <col min="14314" max="14314" width="11.42578125" style="713"/>
    <col min="14315" max="14316" width="8.7109375" style="713" customWidth="1"/>
    <col min="14317" max="14317" width="9.42578125" style="713" customWidth="1"/>
    <col min="14318" max="14318" width="11.7109375" style="713" customWidth="1"/>
    <col min="14319" max="14319" width="11.42578125" style="713"/>
    <col min="14320" max="14320" width="16" style="713" customWidth="1"/>
    <col min="14321" max="14337" width="11.42578125" style="713"/>
    <col min="14338" max="14338" width="10.85546875" style="713" customWidth="1"/>
    <col min="14339" max="14545" width="11.42578125" style="713"/>
    <col min="14546" max="14546" width="27.5703125" style="713" customWidth="1"/>
    <col min="14547" max="14552" width="11.7109375" style="713" customWidth="1"/>
    <col min="14553" max="14553" width="16" style="713" customWidth="1"/>
    <col min="14554" max="14556" width="8.7109375" style="713" customWidth="1"/>
    <col min="14557" max="14557" width="10.7109375" style="713" customWidth="1"/>
    <col min="14558" max="14559" width="9.42578125" style="713" customWidth="1"/>
    <col min="14560" max="14560" width="8.7109375" style="713" customWidth="1"/>
    <col min="14561" max="14561" width="9.42578125" style="713" customWidth="1"/>
    <col min="14562" max="14562" width="1.42578125" style="713" customWidth="1"/>
    <col min="14563" max="14564" width="8.7109375" style="713" customWidth="1"/>
    <col min="14565" max="14565" width="9.42578125" style="713" customWidth="1"/>
    <col min="14566" max="14568" width="8.7109375" style="713" customWidth="1"/>
    <col min="14569" max="14569" width="10.28515625" style="713" customWidth="1"/>
    <col min="14570" max="14570" width="11.42578125" style="713"/>
    <col min="14571" max="14572" width="8.7109375" style="713" customWidth="1"/>
    <col min="14573" max="14573" width="9.42578125" style="713" customWidth="1"/>
    <col min="14574" max="14574" width="11.7109375" style="713" customWidth="1"/>
    <col min="14575" max="14575" width="11.42578125" style="713"/>
    <col min="14576" max="14576" width="16" style="713" customWidth="1"/>
    <col min="14577" max="14593" width="11.42578125" style="713"/>
    <col min="14594" max="14594" width="10.85546875" style="713" customWidth="1"/>
    <col min="14595" max="14801" width="11.42578125" style="713"/>
    <col min="14802" max="14802" width="27.5703125" style="713" customWidth="1"/>
    <col min="14803" max="14808" width="11.7109375" style="713" customWidth="1"/>
    <col min="14809" max="14809" width="16" style="713" customWidth="1"/>
    <col min="14810" max="14812" width="8.7109375" style="713" customWidth="1"/>
    <col min="14813" max="14813" width="10.7109375" style="713" customWidth="1"/>
    <col min="14814" max="14815" width="9.42578125" style="713" customWidth="1"/>
    <col min="14816" max="14816" width="8.7109375" style="713" customWidth="1"/>
    <col min="14817" max="14817" width="9.42578125" style="713" customWidth="1"/>
    <col min="14818" max="14818" width="1.42578125" style="713" customWidth="1"/>
    <col min="14819" max="14820" width="8.7109375" style="713" customWidth="1"/>
    <col min="14821" max="14821" width="9.42578125" style="713" customWidth="1"/>
    <col min="14822" max="14824" width="8.7109375" style="713" customWidth="1"/>
    <col min="14825" max="14825" width="10.28515625" style="713" customWidth="1"/>
    <col min="14826" max="14826" width="11.42578125" style="713"/>
    <col min="14827" max="14828" width="8.7109375" style="713" customWidth="1"/>
    <col min="14829" max="14829" width="9.42578125" style="713" customWidth="1"/>
    <col min="14830" max="14830" width="11.7109375" style="713" customWidth="1"/>
    <col min="14831" max="14831" width="11.42578125" style="713"/>
    <col min="14832" max="14832" width="16" style="713" customWidth="1"/>
    <col min="14833" max="14849" width="11.42578125" style="713"/>
    <col min="14850" max="14850" width="10.85546875" style="713" customWidth="1"/>
    <col min="14851" max="15057" width="11.42578125" style="713"/>
    <col min="15058" max="15058" width="27.5703125" style="713" customWidth="1"/>
    <col min="15059" max="15064" width="11.7109375" style="713" customWidth="1"/>
    <col min="15065" max="15065" width="16" style="713" customWidth="1"/>
    <col min="15066" max="15068" width="8.7109375" style="713" customWidth="1"/>
    <col min="15069" max="15069" width="10.7109375" style="713" customWidth="1"/>
    <col min="15070" max="15071" width="9.42578125" style="713" customWidth="1"/>
    <col min="15072" max="15072" width="8.7109375" style="713" customWidth="1"/>
    <col min="15073" max="15073" width="9.42578125" style="713" customWidth="1"/>
    <col min="15074" max="15074" width="1.42578125" style="713" customWidth="1"/>
    <col min="15075" max="15076" width="8.7109375" style="713" customWidth="1"/>
    <col min="15077" max="15077" width="9.42578125" style="713" customWidth="1"/>
    <col min="15078" max="15080" width="8.7109375" style="713" customWidth="1"/>
    <col min="15081" max="15081" width="10.28515625" style="713" customWidth="1"/>
    <col min="15082" max="15082" width="11.42578125" style="713"/>
    <col min="15083" max="15084" width="8.7109375" style="713" customWidth="1"/>
    <col min="15085" max="15085" width="9.42578125" style="713" customWidth="1"/>
    <col min="15086" max="15086" width="11.7109375" style="713" customWidth="1"/>
    <col min="15087" max="15087" width="11.42578125" style="713"/>
    <col min="15088" max="15088" width="16" style="713" customWidth="1"/>
    <col min="15089" max="15105" width="11.42578125" style="713"/>
    <col min="15106" max="15106" width="10.85546875" style="713" customWidth="1"/>
    <col min="15107" max="15313" width="11.42578125" style="713"/>
    <col min="15314" max="15314" width="27.5703125" style="713" customWidth="1"/>
    <col min="15315" max="15320" width="11.7109375" style="713" customWidth="1"/>
    <col min="15321" max="15321" width="16" style="713" customWidth="1"/>
    <col min="15322" max="15324" width="8.7109375" style="713" customWidth="1"/>
    <col min="15325" max="15325" width="10.7109375" style="713" customWidth="1"/>
    <col min="15326" max="15327" width="9.42578125" style="713" customWidth="1"/>
    <col min="15328" max="15328" width="8.7109375" style="713" customWidth="1"/>
    <col min="15329" max="15329" width="9.42578125" style="713" customWidth="1"/>
    <col min="15330" max="15330" width="1.42578125" style="713" customWidth="1"/>
    <col min="15331" max="15332" width="8.7109375" style="713" customWidth="1"/>
    <col min="15333" max="15333" width="9.42578125" style="713" customWidth="1"/>
    <col min="15334" max="15336" width="8.7109375" style="713" customWidth="1"/>
    <col min="15337" max="15337" width="10.28515625" style="713" customWidth="1"/>
    <col min="15338" max="15338" width="11.42578125" style="713"/>
    <col min="15339" max="15340" width="8.7109375" style="713" customWidth="1"/>
    <col min="15341" max="15341" width="9.42578125" style="713" customWidth="1"/>
    <col min="15342" max="15342" width="11.7109375" style="713" customWidth="1"/>
    <col min="15343" max="15343" width="11.42578125" style="713"/>
    <col min="15344" max="15344" width="16" style="713" customWidth="1"/>
    <col min="15345" max="15361" width="11.42578125" style="713"/>
    <col min="15362" max="15362" width="10.85546875" style="713" customWidth="1"/>
    <col min="15363" max="15569" width="11.42578125" style="713"/>
    <col min="15570" max="15570" width="27.5703125" style="713" customWidth="1"/>
    <col min="15571" max="15576" width="11.7109375" style="713" customWidth="1"/>
    <col min="15577" max="15577" width="16" style="713" customWidth="1"/>
    <col min="15578" max="15580" width="8.7109375" style="713" customWidth="1"/>
    <col min="15581" max="15581" width="10.7109375" style="713" customWidth="1"/>
    <col min="15582" max="15583" width="9.42578125" style="713" customWidth="1"/>
    <col min="15584" max="15584" width="8.7109375" style="713" customWidth="1"/>
    <col min="15585" max="15585" width="9.42578125" style="713" customWidth="1"/>
    <col min="15586" max="15586" width="1.42578125" style="713" customWidth="1"/>
    <col min="15587" max="15588" width="8.7109375" style="713" customWidth="1"/>
    <col min="15589" max="15589" width="9.42578125" style="713" customWidth="1"/>
    <col min="15590" max="15592" width="8.7109375" style="713" customWidth="1"/>
    <col min="15593" max="15593" width="10.28515625" style="713" customWidth="1"/>
    <col min="15594" max="15594" width="11.42578125" style="713"/>
    <col min="15595" max="15596" width="8.7109375" style="713" customWidth="1"/>
    <col min="15597" max="15597" width="9.42578125" style="713" customWidth="1"/>
    <col min="15598" max="15598" width="11.7109375" style="713" customWidth="1"/>
    <col min="15599" max="15599" width="11.42578125" style="713"/>
    <col min="15600" max="15600" width="16" style="713" customWidth="1"/>
    <col min="15601" max="15617" width="11.42578125" style="713"/>
    <col min="15618" max="15618" width="10.85546875" style="713" customWidth="1"/>
    <col min="15619" max="15825" width="11.42578125" style="713"/>
    <col min="15826" max="15826" width="27.5703125" style="713" customWidth="1"/>
    <col min="15827" max="15832" width="11.7109375" style="713" customWidth="1"/>
    <col min="15833" max="15833" width="16" style="713" customWidth="1"/>
    <col min="15834" max="15836" width="8.7109375" style="713" customWidth="1"/>
    <col min="15837" max="15837" width="10.7109375" style="713" customWidth="1"/>
    <col min="15838" max="15839" width="9.42578125" style="713" customWidth="1"/>
    <col min="15840" max="15840" width="8.7109375" style="713" customWidth="1"/>
    <col min="15841" max="15841" width="9.42578125" style="713" customWidth="1"/>
    <col min="15842" max="15842" width="1.42578125" style="713" customWidth="1"/>
    <col min="15843" max="15844" width="8.7109375" style="713" customWidth="1"/>
    <col min="15845" max="15845" width="9.42578125" style="713" customWidth="1"/>
    <col min="15846" max="15848" width="8.7109375" style="713" customWidth="1"/>
    <col min="15849" max="15849" width="10.28515625" style="713" customWidth="1"/>
    <col min="15850" max="15850" width="11.42578125" style="713"/>
    <col min="15851" max="15852" width="8.7109375" style="713" customWidth="1"/>
    <col min="15853" max="15853" width="9.42578125" style="713" customWidth="1"/>
    <col min="15854" max="15854" width="11.7109375" style="713" customWidth="1"/>
    <col min="15855" max="15855" width="11.42578125" style="713"/>
    <col min="15856" max="15856" width="16" style="713" customWidth="1"/>
    <col min="15857" max="15873" width="11.42578125" style="713"/>
    <col min="15874" max="15874" width="10.85546875" style="713" customWidth="1"/>
    <col min="15875" max="16081" width="11.42578125" style="713"/>
    <col min="16082" max="16082" width="27.5703125" style="713" customWidth="1"/>
    <col min="16083" max="16088" width="11.7109375" style="713" customWidth="1"/>
    <col min="16089" max="16089" width="16" style="713" customWidth="1"/>
    <col min="16090" max="16092" width="8.7109375" style="713" customWidth="1"/>
    <col min="16093" max="16093" width="10.7109375" style="713" customWidth="1"/>
    <col min="16094" max="16095" width="9.42578125" style="713" customWidth="1"/>
    <col min="16096" max="16096" width="8.7109375" style="713" customWidth="1"/>
    <col min="16097" max="16097" width="9.42578125" style="713" customWidth="1"/>
    <col min="16098" max="16098" width="1.42578125" style="713" customWidth="1"/>
    <col min="16099" max="16100" width="8.7109375" style="713" customWidth="1"/>
    <col min="16101" max="16101" width="9.42578125" style="713" customWidth="1"/>
    <col min="16102" max="16104" width="8.7109375" style="713" customWidth="1"/>
    <col min="16105" max="16105" width="10.28515625" style="713" customWidth="1"/>
    <col min="16106" max="16106" width="11.42578125" style="713"/>
    <col min="16107" max="16108" width="8.7109375" style="713" customWidth="1"/>
    <col min="16109" max="16109" width="9.42578125" style="713" customWidth="1"/>
    <col min="16110" max="16110" width="11.7109375" style="713" customWidth="1"/>
    <col min="16111" max="16111" width="11.42578125" style="713"/>
    <col min="16112" max="16112" width="16" style="713" customWidth="1"/>
    <col min="16113" max="16129" width="11.42578125" style="713"/>
    <col min="16130" max="16130" width="10.85546875" style="713" customWidth="1"/>
    <col min="16131" max="16384" width="11.42578125" style="713"/>
  </cols>
  <sheetData>
    <row r="1" spans="1:21" s="548" customFormat="1" ht="13.5" customHeight="1" x14ac:dyDescent="0.25">
      <c r="A1" s="1810" t="s">
        <v>0</v>
      </c>
      <c r="B1" s="1810"/>
      <c r="C1" s="1810"/>
      <c r="D1" s="1810"/>
      <c r="E1" s="1810"/>
      <c r="F1" s="1810"/>
      <c r="G1" s="1810"/>
      <c r="H1" s="1810"/>
      <c r="I1" s="1810"/>
      <c r="J1" s="1810"/>
      <c r="K1" s="1810"/>
      <c r="L1" s="1810"/>
      <c r="M1" s="1810"/>
      <c r="N1" s="1211"/>
      <c r="O1" s="1211"/>
      <c r="P1" s="1211"/>
      <c r="Q1" s="1211"/>
      <c r="R1" s="1211"/>
      <c r="S1" s="1211"/>
      <c r="T1" s="1211"/>
      <c r="U1" s="1211"/>
    </row>
    <row r="2" spans="1:21" s="548" customFormat="1" ht="13.5" customHeight="1" x14ac:dyDescent="0.25">
      <c r="A2" s="1810" t="s">
        <v>437</v>
      </c>
      <c r="B2" s="1810"/>
      <c r="C2" s="1810"/>
      <c r="D2" s="1810"/>
      <c r="E2" s="1810"/>
      <c r="F2" s="1810"/>
      <c r="G2" s="1810"/>
      <c r="H2" s="1810"/>
      <c r="I2" s="1810"/>
      <c r="J2" s="1810"/>
      <c r="K2" s="1810"/>
      <c r="L2" s="1810"/>
      <c r="M2" s="1810"/>
      <c r="N2" s="1211"/>
      <c r="O2" s="1211"/>
      <c r="P2" s="1211"/>
      <c r="Q2" s="1211"/>
      <c r="R2" s="1211"/>
      <c r="S2" s="1211"/>
      <c r="T2" s="1211"/>
      <c r="U2" s="1211"/>
    </row>
    <row r="3" spans="1:21" s="548" customFormat="1" ht="13.5" customHeight="1" x14ac:dyDescent="0.25">
      <c r="A3" s="1810" t="s">
        <v>1122</v>
      </c>
      <c r="B3" s="1810"/>
      <c r="C3" s="1810"/>
      <c r="D3" s="1810"/>
      <c r="E3" s="1810"/>
      <c r="F3" s="1810"/>
      <c r="G3" s="1810"/>
      <c r="H3" s="1810"/>
      <c r="I3" s="1810"/>
      <c r="J3" s="1810"/>
      <c r="K3" s="1810"/>
      <c r="L3" s="1810"/>
      <c r="M3" s="1810"/>
      <c r="N3" s="1211"/>
      <c r="O3" s="1211"/>
      <c r="P3" s="1211"/>
      <c r="Q3" s="1211"/>
      <c r="R3" s="1211"/>
      <c r="S3" s="1211"/>
      <c r="T3" s="1211"/>
      <c r="U3" s="1211"/>
    </row>
    <row r="4" spans="1:21" s="548" customFormat="1" ht="13.5" customHeight="1" x14ac:dyDescent="0.25">
      <c r="A4" s="1810" t="s">
        <v>1</v>
      </c>
      <c r="B4" s="1810"/>
      <c r="C4" s="1810"/>
      <c r="D4" s="1810"/>
      <c r="E4" s="1810"/>
      <c r="F4" s="1810"/>
      <c r="G4" s="1810"/>
      <c r="H4" s="1810"/>
      <c r="I4" s="1810"/>
      <c r="J4" s="1810"/>
      <c r="K4" s="1810"/>
      <c r="L4" s="1810"/>
      <c r="M4" s="1810"/>
      <c r="N4" s="1211"/>
      <c r="O4" s="1211"/>
      <c r="P4" s="1211"/>
      <c r="Q4" s="1211"/>
      <c r="R4" s="1211"/>
      <c r="S4" s="1211"/>
      <c r="T4" s="1211"/>
      <c r="U4" s="1211"/>
    </row>
    <row r="5" spans="1:21" s="548" customFormat="1" ht="23.1" customHeight="1" x14ac:dyDescent="0.25">
      <c r="A5" s="1811" t="s">
        <v>1123</v>
      </c>
      <c r="B5" s="1811"/>
      <c r="C5" s="1811"/>
      <c r="D5" s="1811"/>
      <c r="E5" s="1811"/>
      <c r="F5" s="1811"/>
      <c r="G5" s="1811"/>
      <c r="H5" s="1811"/>
      <c r="I5" s="1811"/>
      <c r="J5" s="1811"/>
      <c r="K5" s="1811"/>
      <c r="L5" s="1811"/>
      <c r="M5" s="1811"/>
      <c r="N5" s="1211"/>
      <c r="O5" s="1211"/>
      <c r="P5" s="1211"/>
      <c r="Q5" s="1211"/>
      <c r="R5" s="1211"/>
      <c r="S5" s="1211"/>
      <c r="T5" s="1211"/>
      <c r="U5" s="1211"/>
    </row>
    <row r="6" spans="1:21" ht="20.25" customHeight="1" x14ac:dyDescent="0.2">
      <c r="A6" s="1442"/>
      <c r="B6" s="1443"/>
      <c r="C6" s="1443"/>
      <c r="D6" s="1443"/>
      <c r="E6" s="1443"/>
      <c r="F6" s="1443"/>
      <c r="G6" s="1443"/>
      <c r="H6" s="1443"/>
      <c r="I6" s="1443"/>
      <c r="J6" s="1443"/>
      <c r="K6" s="1443"/>
      <c r="L6" s="1443"/>
      <c r="M6" s="1443"/>
      <c r="N6" s="1211"/>
    </row>
    <row r="7" spans="1:21" x14ac:dyDescent="0.2">
      <c r="A7" s="1812" t="s">
        <v>62</v>
      </c>
      <c r="B7" s="1814" t="s">
        <v>1112</v>
      </c>
      <c r="C7" s="1814"/>
      <c r="D7" s="1814"/>
      <c r="E7" s="1814"/>
      <c r="F7" s="1814"/>
      <c r="G7" s="1814"/>
      <c r="H7" s="1814"/>
      <c r="I7" s="1814"/>
      <c r="J7" s="1814"/>
      <c r="K7" s="1814"/>
      <c r="L7" s="1814"/>
      <c r="M7" s="1814"/>
    </row>
    <row r="8" spans="1:21" x14ac:dyDescent="0.2">
      <c r="A8" s="1812"/>
      <c r="B8" s="1814" t="s">
        <v>176</v>
      </c>
      <c r="C8" s="1814"/>
      <c r="D8" s="1814"/>
      <c r="E8" s="1814"/>
      <c r="F8" s="1814" t="s">
        <v>1106</v>
      </c>
      <c r="G8" s="1814"/>
      <c r="H8" s="1814"/>
      <c r="I8" s="1814"/>
      <c r="J8" s="1814" t="s">
        <v>29</v>
      </c>
      <c r="K8" s="1814"/>
      <c r="L8" s="1814"/>
      <c r="M8" s="1814"/>
    </row>
    <row r="9" spans="1:21" ht="25.5" x14ac:dyDescent="0.2">
      <c r="A9" s="1813"/>
      <c r="B9" s="1455" t="s">
        <v>162</v>
      </c>
      <c r="C9" s="1455" t="s">
        <v>9</v>
      </c>
      <c r="D9" s="1455" t="s">
        <v>163</v>
      </c>
      <c r="E9" s="1456" t="s">
        <v>1113</v>
      </c>
      <c r="F9" s="1455" t="s">
        <v>162</v>
      </c>
      <c r="G9" s="1455" t="s">
        <v>9</v>
      </c>
      <c r="H9" s="1455" t="s">
        <v>163</v>
      </c>
      <c r="I9" s="1457" t="s">
        <v>1113</v>
      </c>
      <c r="J9" s="1455" t="s">
        <v>162</v>
      </c>
      <c r="K9" s="1455" t="s">
        <v>9</v>
      </c>
      <c r="L9" s="1455" t="s">
        <v>163</v>
      </c>
      <c r="M9" s="1458" t="s">
        <v>1113</v>
      </c>
    </row>
    <row r="10" spans="1:21" ht="16.5" customHeight="1" x14ac:dyDescent="0.2">
      <c r="A10" s="1459" t="s">
        <v>595</v>
      </c>
      <c r="B10" s="1460">
        <v>27639.474090756197</v>
      </c>
      <c r="C10" s="1460">
        <v>0</v>
      </c>
      <c r="D10" s="1460">
        <f>B10-C10</f>
        <v>27639.474090756197</v>
      </c>
      <c r="E10" s="1461">
        <f>IF(AND(B10=0,C10&gt;=0),"NA",(C10/B10))</f>
        <v>0</v>
      </c>
      <c r="F10" s="1460">
        <v>6637.2711360797966</v>
      </c>
      <c r="G10" s="1460">
        <v>0</v>
      </c>
      <c r="H10" s="1460">
        <f>F10-G10</f>
        <v>6637.2711360797966</v>
      </c>
      <c r="I10" s="1461">
        <f>IF(AND(F10=0,G10&gt;=0),"NA",(G10/F10))</f>
        <v>0</v>
      </c>
      <c r="J10" s="1460">
        <f>B10+F10</f>
        <v>34276.745226835992</v>
      </c>
      <c r="K10" s="1462">
        <f>C10+G10</f>
        <v>0</v>
      </c>
      <c r="L10" s="1463">
        <f>J10-K10</f>
        <v>34276.745226835992</v>
      </c>
      <c r="M10" s="1461">
        <f>IF(AND(J10=0,K10&gt;=0),"NA",(K10/J10))</f>
        <v>0</v>
      </c>
    </row>
    <row r="11" spans="1:21" ht="16.5" customHeight="1" x14ac:dyDescent="0.2">
      <c r="A11" s="1459" t="s">
        <v>596</v>
      </c>
      <c r="B11" s="1460">
        <v>18283.447936710567</v>
      </c>
      <c r="C11" s="1460">
        <v>0</v>
      </c>
      <c r="D11" s="1460">
        <f t="shared" ref="D11:D36" si="0">B11-C11</f>
        <v>18283.447936710567</v>
      </c>
      <c r="E11" s="1461">
        <f t="shared" ref="E11:E36" si="1">IF(AND(B11=0,C11&gt;=0),"NA",(C11/B11))</f>
        <v>0</v>
      </c>
      <c r="F11" s="1460">
        <v>16115.806642422602</v>
      </c>
      <c r="G11" s="1460">
        <v>0</v>
      </c>
      <c r="H11" s="1460">
        <f t="shared" ref="H11:H36" si="2">F11-G11</f>
        <v>16115.806642422602</v>
      </c>
      <c r="I11" s="1461">
        <f t="shared" ref="I11:I36" si="3">IF(AND(F11=0,G11&gt;=0),"NA",(G11/F11))</f>
        <v>0</v>
      </c>
      <c r="J11" s="1460">
        <f t="shared" ref="J11:K36" si="4">B11+F11</f>
        <v>34399.254579133165</v>
      </c>
      <c r="K11" s="1462">
        <f t="shared" si="4"/>
        <v>0</v>
      </c>
      <c r="L11" s="1463">
        <f t="shared" ref="L11:L36" si="5">J11-K11</f>
        <v>34399.254579133165</v>
      </c>
      <c r="M11" s="1461">
        <f t="shared" ref="M11:M36" si="6">IF(AND(J11=0,K11&gt;=0),"NA",(K11/J11))</f>
        <v>0</v>
      </c>
    </row>
    <row r="12" spans="1:21" ht="16.5" customHeight="1" x14ac:dyDescent="0.2">
      <c r="A12" s="1459" t="s">
        <v>52</v>
      </c>
      <c r="B12" s="1460">
        <v>504.95882549779969</v>
      </c>
      <c r="C12" s="1460">
        <v>0</v>
      </c>
      <c r="D12" s="1460">
        <f t="shared" si="0"/>
        <v>504.95882549779969</v>
      </c>
      <c r="E12" s="1461">
        <f t="shared" si="1"/>
        <v>0</v>
      </c>
      <c r="F12" s="1460">
        <v>963.67144192367846</v>
      </c>
      <c r="G12" s="1460">
        <v>0</v>
      </c>
      <c r="H12" s="1460">
        <f t="shared" si="2"/>
        <v>963.67144192367846</v>
      </c>
      <c r="I12" s="1461">
        <f t="shared" si="3"/>
        <v>0</v>
      </c>
      <c r="J12" s="1460">
        <f t="shared" si="4"/>
        <v>1468.630267421478</v>
      </c>
      <c r="K12" s="1462">
        <f t="shared" si="4"/>
        <v>0</v>
      </c>
      <c r="L12" s="1463">
        <f t="shared" si="5"/>
        <v>1468.630267421478</v>
      </c>
      <c r="M12" s="1461">
        <f t="shared" si="6"/>
        <v>0</v>
      </c>
    </row>
    <row r="13" spans="1:21" ht="16.5" customHeight="1" x14ac:dyDescent="0.2">
      <c r="A13" s="1459" t="s">
        <v>597</v>
      </c>
      <c r="B13" s="1460">
        <v>1571.6262644707758</v>
      </c>
      <c r="C13" s="1460">
        <v>0</v>
      </c>
      <c r="D13" s="1460">
        <f t="shared" si="0"/>
        <v>1571.6262644707758</v>
      </c>
      <c r="E13" s="1461">
        <f t="shared" si="1"/>
        <v>0</v>
      </c>
      <c r="F13" s="1460">
        <v>3585.0626869830298</v>
      </c>
      <c r="G13" s="1460">
        <v>0</v>
      </c>
      <c r="H13" s="1460">
        <f t="shared" si="2"/>
        <v>3585.0626869830298</v>
      </c>
      <c r="I13" s="1461">
        <f t="shared" si="3"/>
        <v>0</v>
      </c>
      <c r="J13" s="1460">
        <f t="shared" si="4"/>
        <v>5156.6889514538052</v>
      </c>
      <c r="K13" s="1462">
        <f t="shared" si="4"/>
        <v>0</v>
      </c>
      <c r="L13" s="1463">
        <f t="shared" si="5"/>
        <v>5156.6889514538052</v>
      </c>
      <c r="M13" s="1461">
        <f t="shared" si="6"/>
        <v>0</v>
      </c>
    </row>
    <row r="14" spans="1:21" ht="16.5" customHeight="1" x14ac:dyDescent="0.2">
      <c r="A14" s="1459" t="s">
        <v>598</v>
      </c>
      <c r="B14" s="1460">
        <v>514.66217458943447</v>
      </c>
      <c r="C14" s="1460">
        <v>0</v>
      </c>
      <c r="D14" s="1460">
        <f t="shared" si="0"/>
        <v>514.66217458943447</v>
      </c>
      <c r="E14" s="1461">
        <f t="shared" si="1"/>
        <v>0</v>
      </c>
      <c r="F14" s="1460">
        <v>0</v>
      </c>
      <c r="G14" s="1460">
        <v>0</v>
      </c>
      <c r="H14" s="1460">
        <f t="shared" si="2"/>
        <v>0</v>
      </c>
      <c r="I14" s="1461" t="str">
        <f t="shared" si="3"/>
        <v>NA</v>
      </c>
      <c r="J14" s="1460">
        <f t="shared" si="4"/>
        <v>514.66217458943447</v>
      </c>
      <c r="K14" s="1462">
        <f t="shared" si="4"/>
        <v>0</v>
      </c>
      <c r="L14" s="1463">
        <f t="shared" si="5"/>
        <v>514.66217458943447</v>
      </c>
      <c r="M14" s="1461">
        <f t="shared" si="6"/>
        <v>0</v>
      </c>
    </row>
    <row r="15" spans="1:21" ht="16.5" customHeight="1" x14ac:dyDescent="0.2">
      <c r="A15" s="1459" t="s">
        <v>599</v>
      </c>
      <c r="B15" s="1460">
        <v>3093.0345459039058</v>
      </c>
      <c r="C15" s="1460">
        <v>0</v>
      </c>
      <c r="D15" s="1460">
        <f t="shared" si="0"/>
        <v>3093.0345459039058</v>
      </c>
      <c r="E15" s="1461">
        <f t="shared" si="1"/>
        <v>0</v>
      </c>
      <c r="F15" s="1460">
        <v>503.87286853966691</v>
      </c>
      <c r="G15" s="1460">
        <v>0</v>
      </c>
      <c r="H15" s="1460">
        <f t="shared" si="2"/>
        <v>503.87286853966691</v>
      </c>
      <c r="I15" s="1461">
        <f t="shared" si="3"/>
        <v>0</v>
      </c>
      <c r="J15" s="1460">
        <f t="shared" si="4"/>
        <v>3596.9074144435726</v>
      </c>
      <c r="K15" s="1462">
        <f t="shared" si="4"/>
        <v>0</v>
      </c>
      <c r="L15" s="1463">
        <f t="shared" si="5"/>
        <v>3596.9074144435726</v>
      </c>
      <c r="M15" s="1461">
        <f t="shared" si="6"/>
        <v>0</v>
      </c>
    </row>
    <row r="16" spans="1:21" ht="16.5" customHeight="1" x14ac:dyDescent="0.2">
      <c r="A16" s="1459" t="s">
        <v>600</v>
      </c>
      <c r="B16" s="1460">
        <v>6649.8322141829576</v>
      </c>
      <c r="C16" s="1460">
        <v>0</v>
      </c>
      <c r="D16" s="1460">
        <f t="shared" si="0"/>
        <v>6649.8322141829576</v>
      </c>
      <c r="E16" s="1461">
        <f t="shared" si="1"/>
        <v>0</v>
      </c>
      <c r="F16" s="1460">
        <v>6732.2047724039003</v>
      </c>
      <c r="G16" s="1460">
        <v>0</v>
      </c>
      <c r="H16" s="1460">
        <f t="shared" si="2"/>
        <v>6732.2047724039003</v>
      </c>
      <c r="I16" s="1461">
        <f t="shared" si="3"/>
        <v>0</v>
      </c>
      <c r="J16" s="1460">
        <f t="shared" si="4"/>
        <v>13382.036986586858</v>
      </c>
      <c r="K16" s="1462">
        <f t="shared" si="4"/>
        <v>0</v>
      </c>
      <c r="L16" s="1463">
        <f t="shared" si="5"/>
        <v>13382.036986586858</v>
      </c>
      <c r="M16" s="1461">
        <f t="shared" si="6"/>
        <v>0</v>
      </c>
    </row>
    <row r="17" spans="1:13" ht="16.5" customHeight="1" x14ac:dyDescent="0.2">
      <c r="A17" s="1459" t="s">
        <v>601</v>
      </c>
      <c r="B17" s="1460">
        <v>5150.2696316727706</v>
      </c>
      <c r="C17" s="1460">
        <v>0</v>
      </c>
      <c r="D17" s="1460">
        <f t="shared" si="0"/>
        <v>5150.2696316727706</v>
      </c>
      <c r="E17" s="1461">
        <f t="shared" si="1"/>
        <v>0</v>
      </c>
      <c r="F17" s="1460">
        <v>7041.9891813030799</v>
      </c>
      <c r="G17" s="1460">
        <v>0</v>
      </c>
      <c r="H17" s="1460">
        <f t="shared" si="2"/>
        <v>7041.9891813030799</v>
      </c>
      <c r="I17" s="1461">
        <f t="shared" si="3"/>
        <v>0</v>
      </c>
      <c r="J17" s="1460">
        <f t="shared" si="4"/>
        <v>12192.258812975851</v>
      </c>
      <c r="K17" s="1462">
        <f t="shared" si="4"/>
        <v>0</v>
      </c>
      <c r="L17" s="1463">
        <f t="shared" si="5"/>
        <v>12192.258812975851</v>
      </c>
      <c r="M17" s="1461">
        <f t="shared" si="6"/>
        <v>0</v>
      </c>
    </row>
    <row r="18" spans="1:13" ht="16.5" customHeight="1" x14ac:dyDescent="0.2">
      <c r="A18" s="1459" t="s">
        <v>602</v>
      </c>
      <c r="B18" s="1460">
        <v>4129.6350925615252</v>
      </c>
      <c r="C18" s="1460">
        <v>0</v>
      </c>
      <c r="D18" s="1460">
        <f t="shared" si="0"/>
        <v>4129.6350925615252</v>
      </c>
      <c r="E18" s="1461">
        <f t="shared" si="1"/>
        <v>0</v>
      </c>
      <c r="F18" s="1460">
        <v>4888.3572647640103</v>
      </c>
      <c r="G18" s="1460">
        <v>0</v>
      </c>
      <c r="H18" s="1460">
        <f t="shared" si="2"/>
        <v>4888.3572647640103</v>
      </c>
      <c r="I18" s="1461">
        <f t="shared" si="3"/>
        <v>0</v>
      </c>
      <c r="J18" s="1460">
        <f t="shared" si="4"/>
        <v>9017.9923573255364</v>
      </c>
      <c r="K18" s="1462">
        <f t="shared" si="4"/>
        <v>0</v>
      </c>
      <c r="L18" s="1463">
        <f t="shared" si="5"/>
        <v>9017.9923573255364</v>
      </c>
      <c r="M18" s="1461">
        <f t="shared" si="6"/>
        <v>0</v>
      </c>
    </row>
    <row r="19" spans="1:13" ht="16.5" customHeight="1" x14ac:dyDescent="0.2">
      <c r="A19" s="1459" t="s">
        <v>603</v>
      </c>
      <c r="B19" s="1460">
        <v>3046.4600446447184</v>
      </c>
      <c r="C19" s="1460">
        <v>0</v>
      </c>
      <c r="D19" s="1460">
        <f t="shared" si="0"/>
        <v>3046.4600446447184</v>
      </c>
      <c r="E19" s="1461">
        <f t="shared" si="1"/>
        <v>0</v>
      </c>
      <c r="F19" s="1460">
        <v>1484.9852368179218</v>
      </c>
      <c r="G19" s="1460">
        <v>0</v>
      </c>
      <c r="H19" s="1460">
        <f t="shared" si="2"/>
        <v>1484.9852368179218</v>
      </c>
      <c r="I19" s="1461">
        <f t="shared" si="3"/>
        <v>0</v>
      </c>
      <c r="J19" s="1460">
        <f t="shared" si="4"/>
        <v>4531.4452814626402</v>
      </c>
      <c r="K19" s="1462">
        <f t="shared" si="4"/>
        <v>0</v>
      </c>
      <c r="L19" s="1463">
        <f t="shared" si="5"/>
        <v>4531.4452814626402</v>
      </c>
      <c r="M19" s="1461">
        <f t="shared" si="6"/>
        <v>0</v>
      </c>
    </row>
    <row r="20" spans="1:13" ht="16.5" customHeight="1" x14ac:dyDescent="0.2">
      <c r="A20" s="1459" t="s">
        <v>604</v>
      </c>
      <c r="B20" s="1460">
        <v>0</v>
      </c>
      <c r="C20" s="1460">
        <v>0</v>
      </c>
      <c r="D20" s="1460">
        <f t="shared" si="0"/>
        <v>0</v>
      </c>
      <c r="E20" s="1461" t="str">
        <f t="shared" si="1"/>
        <v>NA</v>
      </c>
      <c r="F20" s="1460">
        <v>0</v>
      </c>
      <c r="G20" s="1460">
        <v>0</v>
      </c>
      <c r="H20" s="1460">
        <f t="shared" si="2"/>
        <v>0</v>
      </c>
      <c r="I20" s="1461" t="str">
        <f t="shared" si="3"/>
        <v>NA</v>
      </c>
      <c r="J20" s="1460">
        <f t="shared" si="4"/>
        <v>0</v>
      </c>
      <c r="K20" s="1462">
        <f t="shared" si="4"/>
        <v>0</v>
      </c>
      <c r="L20" s="1463">
        <f t="shared" si="5"/>
        <v>0</v>
      </c>
      <c r="M20" s="1461" t="str">
        <f t="shared" si="6"/>
        <v>NA</v>
      </c>
    </row>
    <row r="21" spans="1:13" ht="16.5" customHeight="1" x14ac:dyDescent="0.2">
      <c r="A21" s="1459" t="s">
        <v>71</v>
      </c>
      <c r="B21" s="1460">
        <v>529.50799339631078</v>
      </c>
      <c r="C21" s="1460">
        <v>0</v>
      </c>
      <c r="D21" s="1460">
        <f t="shared" si="0"/>
        <v>529.50799339631078</v>
      </c>
      <c r="E21" s="1461">
        <f t="shared" si="1"/>
        <v>0</v>
      </c>
      <c r="F21" s="1460">
        <v>3801.0080490139699</v>
      </c>
      <c r="G21" s="1460">
        <v>0</v>
      </c>
      <c r="H21" s="1460">
        <f t="shared" si="2"/>
        <v>3801.0080490139699</v>
      </c>
      <c r="I21" s="1461">
        <f t="shared" si="3"/>
        <v>0</v>
      </c>
      <c r="J21" s="1460">
        <f t="shared" si="4"/>
        <v>4330.5160424102805</v>
      </c>
      <c r="K21" s="1462">
        <f t="shared" si="4"/>
        <v>0</v>
      </c>
      <c r="L21" s="1463">
        <f t="shared" si="5"/>
        <v>4330.5160424102805</v>
      </c>
      <c r="M21" s="1461">
        <f t="shared" si="6"/>
        <v>0</v>
      </c>
    </row>
    <row r="22" spans="1:13" ht="16.5" customHeight="1" x14ac:dyDescent="0.2">
      <c r="A22" s="1459" t="s">
        <v>605</v>
      </c>
      <c r="B22" s="1460">
        <v>505.31017942130973</v>
      </c>
      <c r="C22" s="1460">
        <v>0</v>
      </c>
      <c r="D22" s="1460">
        <f t="shared" si="0"/>
        <v>505.31017942130973</v>
      </c>
      <c r="E22" s="1461">
        <f t="shared" si="1"/>
        <v>0</v>
      </c>
      <c r="F22" s="1460">
        <v>300</v>
      </c>
      <c r="G22" s="1460">
        <v>0</v>
      </c>
      <c r="H22" s="1460">
        <f t="shared" si="2"/>
        <v>300</v>
      </c>
      <c r="I22" s="1461">
        <f t="shared" si="3"/>
        <v>0</v>
      </c>
      <c r="J22" s="1460">
        <f t="shared" si="4"/>
        <v>805.31017942130973</v>
      </c>
      <c r="K22" s="1462">
        <f t="shared" si="4"/>
        <v>0</v>
      </c>
      <c r="L22" s="1463">
        <f t="shared" si="5"/>
        <v>805.31017942130973</v>
      </c>
      <c r="M22" s="1461">
        <f t="shared" si="6"/>
        <v>0</v>
      </c>
    </row>
    <row r="23" spans="1:13" ht="16.5" customHeight="1" x14ac:dyDescent="0.2">
      <c r="A23" s="1459" t="s">
        <v>606</v>
      </c>
      <c r="B23" s="1460">
        <v>3122.6791790351808</v>
      </c>
      <c r="C23" s="1460">
        <v>0</v>
      </c>
      <c r="D23" s="1460">
        <f t="shared" si="0"/>
        <v>3122.6791790351808</v>
      </c>
      <c r="E23" s="1461">
        <f t="shared" si="1"/>
        <v>0</v>
      </c>
      <c r="F23" s="1460">
        <v>536.15730810743946</v>
      </c>
      <c r="G23" s="1460">
        <v>0</v>
      </c>
      <c r="H23" s="1460">
        <f t="shared" si="2"/>
        <v>536.15730810743946</v>
      </c>
      <c r="I23" s="1461">
        <f t="shared" si="3"/>
        <v>0</v>
      </c>
      <c r="J23" s="1460">
        <f t="shared" si="4"/>
        <v>3658.8364871426202</v>
      </c>
      <c r="K23" s="1462">
        <f t="shared" si="4"/>
        <v>0</v>
      </c>
      <c r="L23" s="1463">
        <f t="shared" si="5"/>
        <v>3658.8364871426202</v>
      </c>
      <c r="M23" s="1461">
        <f t="shared" si="6"/>
        <v>0</v>
      </c>
    </row>
    <row r="24" spans="1:13" ht="16.5" customHeight="1" x14ac:dyDescent="0.2">
      <c r="A24" s="1459" t="s">
        <v>607</v>
      </c>
      <c r="B24" s="1460">
        <v>2757.9883446076778</v>
      </c>
      <c r="C24" s="1460">
        <v>0</v>
      </c>
      <c r="D24" s="1460">
        <f t="shared" si="0"/>
        <v>2757.9883446076778</v>
      </c>
      <c r="E24" s="1461">
        <f t="shared" si="1"/>
        <v>0</v>
      </c>
      <c r="F24" s="1460">
        <v>510.66477025953134</v>
      </c>
      <c r="G24" s="1460">
        <v>0</v>
      </c>
      <c r="H24" s="1460">
        <f t="shared" si="2"/>
        <v>510.66477025953134</v>
      </c>
      <c r="I24" s="1461">
        <f t="shared" si="3"/>
        <v>0</v>
      </c>
      <c r="J24" s="1460">
        <f t="shared" si="4"/>
        <v>3268.6531148672093</v>
      </c>
      <c r="K24" s="1462">
        <f t="shared" si="4"/>
        <v>0</v>
      </c>
      <c r="L24" s="1463">
        <f t="shared" si="5"/>
        <v>3268.6531148672093</v>
      </c>
      <c r="M24" s="1461">
        <f t="shared" si="6"/>
        <v>0</v>
      </c>
    </row>
    <row r="25" spans="1:13" ht="16.5" customHeight="1" x14ac:dyDescent="0.2">
      <c r="A25" s="1459" t="s">
        <v>1114</v>
      </c>
      <c r="B25" s="1460">
        <v>511.70972823540126</v>
      </c>
      <c r="C25" s="1460">
        <v>0</v>
      </c>
      <c r="D25" s="1460">
        <f t="shared" si="0"/>
        <v>511.70972823540126</v>
      </c>
      <c r="E25" s="1461">
        <f t="shared" si="1"/>
        <v>0</v>
      </c>
      <c r="F25" s="1460">
        <v>500</v>
      </c>
      <c r="G25" s="1460">
        <v>0</v>
      </c>
      <c r="H25" s="1460">
        <f t="shared" si="2"/>
        <v>500</v>
      </c>
      <c r="I25" s="1461">
        <f t="shared" si="3"/>
        <v>0</v>
      </c>
      <c r="J25" s="1460">
        <f t="shared" si="4"/>
        <v>1011.7097282354013</v>
      </c>
      <c r="K25" s="1462">
        <f t="shared" si="4"/>
        <v>0</v>
      </c>
      <c r="L25" s="1463">
        <f t="shared" si="5"/>
        <v>1011.7097282354013</v>
      </c>
      <c r="M25" s="1461">
        <f t="shared" si="6"/>
        <v>0</v>
      </c>
    </row>
    <row r="26" spans="1:13" ht="16.5" customHeight="1" x14ac:dyDescent="0.2">
      <c r="A26" s="1459" t="s">
        <v>608</v>
      </c>
      <c r="B26" s="1460">
        <v>1936.7170424924379</v>
      </c>
      <c r="C26" s="1460">
        <v>0</v>
      </c>
      <c r="D26" s="1460">
        <f t="shared" si="0"/>
        <v>1936.7170424924379</v>
      </c>
      <c r="E26" s="1461">
        <f t="shared" si="1"/>
        <v>0</v>
      </c>
      <c r="F26" s="1460">
        <v>622.77536631814723</v>
      </c>
      <c r="G26" s="1460">
        <v>0</v>
      </c>
      <c r="H26" s="1460">
        <f t="shared" si="2"/>
        <v>622.77536631814723</v>
      </c>
      <c r="I26" s="1461">
        <f t="shared" si="3"/>
        <v>0</v>
      </c>
      <c r="J26" s="1460">
        <f t="shared" si="4"/>
        <v>2559.4924088105854</v>
      </c>
      <c r="K26" s="1462">
        <f t="shared" si="4"/>
        <v>0</v>
      </c>
      <c r="L26" s="1463">
        <f t="shared" si="5"/>
        <v>2559.4924088105854</v>
      </c>
      <c r="M26" s="1461">
        <f t="shared" si="6"/>
        <v>0</v>
      </c>
    </row>
    <row r="27" spans="1:13" ht="16.5" customHeight="1" x14ac:dyDescent="0.2">
      <c r="A27" s="1459" t="s">
        <v>609</v>
      </c>
      <c r="B27" s="1460">
        <v>502.32827089609924</v>
      </c>
      <c r="C27" s="1460">
        <v>0</v>
      </c>
      <c r="D27" s="1460">
        <f t="shared" si="0"/>
        <v>502.32827089609924</v>
      </c>
      <c r="E27" s="1461">
        <f t="shared" si="1"/>
        <v>0</v>
      </c>
      <c r="F27" s="1460">
        <v>0</v>
      </c>
      <c r="G27" s="1460">
        <v>0</v>
      </c>
      <c r="H27" s="1460">
        <f t="shared" si="2"/>
        <v>0</v>
      </c>
      <c r="I27" s="1461" t="str">
        <f t="shared" si="3"/>
        <v>NA</v>
      </c>
      <c r="J27" s="1460">
        <f t="shared" si="4"/>
        <v>502.32827089609924</v>
      </c>
      <c r="K27" s="1462">
        <f t="shared" si="4"/>
        <v>0</v>
      </c>
      <c r="L27" s="1463">
        <f t="shared" si="5"/>
        <v>502.32827089609924</v>
      </c>
      <c r="M27" s="1461">
        <f t="shared" si="6"/>
        <v>0</v>
      </c>
    </row>
    <row r="28" spans="1:13" ht="16.5" customHeight="1" x14ac:dyDescent="0.2">
      <c r="A28" s="1459" t="s">
        <v>1115</v>
      </c>
      <c r="B28" s="1460">
        <v>1557.0312371742195</v>
      </c>
      <c r="C28" s="1460">
        <v>0</v>
      </c>
      <c r="D28" s="1460">
        <f t="shared" si="0"/>
        <v>1557.0312371742195</v>
      </c>
      <c r="E28" s="1461">
        <f>IF(AND(B28=0,C28&gt;=0),"NA",(C28/B28))</f>
        <v>0</v>
      </c>
      <c r="F28" s="1460">
        <v>1004.3059403260868</v>
      </c>
      <c r="G28" s="1460">
        <v>0</v>
      </c>
      <c r="H28" s="1460">
        <f t="shared" si="2"/>
        <v>1004.3059403260868</v>
      </c>
      <c r="I28" s="1461">
        <f t="shared" si="3"/>
        <v>0</v>
      </c>
      <c r="J28" s="1460">
        <f t="shared" si="4"/>
        <v>2561.3371775003061</v>
      </c>
      <c r="K28" s="1462">
        <f t="shared" si="4"/>
        <v>0</v>
      </c>
      <c r="L28" s="1463">
        <f t="shared" si="5"/>
        <v>2561.3371775003061</v>
      </c>
      <c r="M28" s="1461">
        <f t="shared" si="6"/>
        <v>0</v>
      </c>
    </row>
    <row r="29" spans="1:13" ht="16.5" customHeight="1" x14ac:dyDescent="0.2">
      <c r="A29" s="1459" t="s">
        <v>1032</v>
      </c>
      <c r="B29" s="1460">
        <v>0</v>
      </c>
      <c r="C29" s="1460">
        <v>0</v>
      </c>
      <c r="D29" s="1460">
        <f t="shared" si="0"/>
        <v>0</v>
      </c>
      <c r="E29" s="1461" t="str">
        <f t="shared" si="1"/>
        <v>NA</v>
      </c>
      <c r="F29" s="1460">
        <v>0</v>
      </c>
      <c r="G29" s="1460">
        <v>0</v>
      </c>
      <c r="H29" s="1460">
        <f t="shared" si="2"/>
        <v>0</v>
      </c>
      <c r="I29" s="1461" t="str">
        <f t="shared" si="3"/>
        <v>NA</v>
      </c>
      <c r="J29" s="1460">
        <f t="shared" si="4"/>
        <v>0</v>
      </c>
      <c r="K29" s="1462">
        <f t="shared" si="4"/>
        <v>0</v>
      </c>
      <c r="L29" s="1463">
        <f t="shared" si="5"/>
        <v>0</v>
      </c>
      <c r="M29" s="1461" t="str">
        <f t="shared" si="6"/>
        <v>NA</v>
      </c>
    </row>
    <row r="30" spans="1:13" ht="16.5" customHeight="1" x14ac:dyDescent="0.2">
      <c r="A30" s="1459" t="s">
        <v>248</v>
      </c>
      <c r="B30" s="1460">
        <v>0</v>
      </c>
      <c r="C30" s="1460">
        <v>0</v>
      </c>
      <c r="D30" s="1460">
        <f t="shared" si="0"/>
        <v>0</v>
      </c>
      <c r="E30" s="1461" t="str">
        <f t="shared" si="1"/>
        <v>NA</v>
      </c>
      <c r="F30" s="1460">
        <v>0</v>
      </c>
      <c r="G30" s="1460">
        <v>0</v>
      </c>
      <c r="H30" s="1460">
        <f t="shared" si="2"/>
        <v>0</v>
      </c>
      <c r="I30" s="1461" t="str">
        <f t="shared" si="3"/>
        <v>NA</v>
      </c>
      <c r="J30" s="1460">
        <f t="shared" si="4"/>
        <v>0</v>
      </c>
      <c r="K30" s="1462">
        <f t="shared" si="4"/>
        <v>0</v>
      </c>
      <c r="L30" s="1463">
        <f t="shared" si="5"/>
        <v>0</v>
      </c>
      <c r="M30" s="1461" t="str">
        <f t="shared" si="6"/>
        <v>NA</v>
      </c>
    </row>
    <row r="31" spans="1:13" ht="16.5" customHeight="1" x14ac:dyDescent="0.2">
      <c r="A31" s="1459" t="s">
        <v>168</v>
      </c>
      <c r="B31" s="1460">
        <v>0</v>
      </c>
      <c r="C31" s="1460">
        <v>0</v>
      </c>
      <c r="D31" s="1460">
        <f t="shared" si="0"/>
        <v>0</v>
      </c>
      <c r="E31" s="1461" t="str">
        <f t="shared" si="1"/>
        <v>NA</v>
      </c>
      <c r="F31" s="1460">
        <v>0</v>
      </c>
      <c r="G31" s="1460">
        <v>0</v>
      </c>
      <c r="H31" s="1460">
        <f t="shared" si="2"/>
        <v>0</v>
      </c>
      <c r="I31" s="1461" t="str">
        <f t="shared" si="3"/>
        <v>NA</v>
      </c>
      <c r="J31" s="1460">
        <f t="shared" si="4"/>
        <v>0</v>
      </c>
      <c r="K31" s="1462">
        <f t="shared" si="4"/>
        <v>0</v>
      </c>
      <c r="L31" s="1463">
        <f t="shared" si="5"/>
        <v>0</v>
      </c>
      <c r="M31" s="1461" t="str">
        <f t="shared" si="6"/>
        <v>NA</v>
      </c>
    </row>
    <row r="32" spans="1:13" ht="16.5" customHeight="1" x14ac:dyDescent="0.2">
      <c r="A32" s="1459" t="s">
        <v>1116</v>
      </c>
      <c r="B32" s="1460">
        <v>0</v>
      </c>
      <c r="C32" s="1460">
        <v>0</v>
      </c>
      <c r="D32" s="1460">
        <f t="shared" si="0"/>
        <v>0</v>
      </c>
      <c r="E32" s="1461" t="str">
        <f t="shared" si="1"/>
        <v>NA</v>
      </c>
      <c r="F32" s="1460">
        <v>0</v>
      </c>
      <c r="G32" s="1460">
        <v>0</v>
      </c>
      <c r="H32" s="1460">
        <f t="shared" si="2"/>
        <v>0</v>
      </c>
      <c r="I32" s="1461" t="str">
        <f t="shared" si="3"/>
        <v>NA</v>
      </c>
      <c r="J32" s="1460">
        <f t="shared" si="4"/>
        <v>0</v>
      </c>
      <c r="K32" s="1462">
        <f t="shared" si="4"/>
        <v>0</v>
      </c>
      <c r="L32" s="1463">
        <f t="shared" si="5"/>
        <v>0</v>
      </c>
      <c r="M32" s="1461" t="str">
        <f t="shared" si="6"/>
        <v>NA</v>
      </c>
    </row>
    <row r="33" spans="1:13" ht="16.5" customHeight="1" x14ac:dyDescent="0.2">
      <c r="A33" s="1459" t="s">
        <v>1117</v>
      </c>
      <c r="B33" s="1460">
        <v>1000</v>
      </c>
      <c r="C33" s="1460">
        <v>0</v>
      </c>
      <c r="D33" s="1460">
        <f t="shared" si="0"/>
        <v>1000</v>
      </c>
      <c r="E33" s="1461">
        <f t="shared" si="1"/>
        <v>0</v>
      </c>
      <c r="F33" s="1460">
        <v>601.33489171826022</v>
      </c>
      <c r="G33" s="1460">
        <v>0</v>
      </c>
      <c r="H33" s="1460">
        <f t="shared" si="2"/>
        <v>601.33489171826022</v>
      </c>
      <c r="I33" s="1461">
        <f t="shared" si="3"/>
        <v>0</v>
      </c>
      <c r="J33" s="1460">
        <f t="shared" si="4"/>
        <v>1601.3348917182602</v>
      </c>
      <c r="K33" s="1462">
        <f t="shared" si="4"/>
        <v>0</v>
      </c>
      <c r="L33" s="1463">
        <f t="shared" si="5"/>
        <v>1601.3348917182602</v>
      </c>
      <c r="M33" s="1461">
        <f t="shared" si="6"/>
        <v>0</v>
      </c>
    </row>
    <row r="34" spans="1:13" ht="16.5" customHeight="1" x14ac:dyDescent="0.2">
      <c r="A34" s="1459" t="s">
        <v>1118</v>
      </c>
      <c r="B34" s="1460">
        <v>1000</v>
      </c>
      <c r="C34" s="1460">
        <v>0</v>
      </c>
      <c r="D34" s="1460">
        <f t="shared" si="0"/>
        <v>1000</v>
      </c>
      <c r="E34" s="1461">
        <f t="shared" si="1"/>
        <v>0</v>
      </c>
      <c r="F34" s="1460">
        <v>500</v>
      </c>
      <c r="G34" s="1460">
        <v>0</v>
      </c>
      <c r="H34" s="1460">
        <f t="shared" si="2"/>
        <v>500</v>
      </c>
      <c r="I34" s="1461">
        <f t="shared" si="3"/>
        <v>0</v>
      </c>
      <c r="J34" s="1460">
        <f t="shared" si="4"/>
        <v>1500</v>
      </c>
      <c r="K34" s="1462">
        <f t="shared" si="4"/>
        <v>0</v>
      </c>
      <c r="L34" s="1463">
        <f t="shared" si="5"/>
        <v>1500</v>
      </c>
      <c r="M34" s="1461">
        <f t="shared" si="6"/>
        <v>0</v>
      </c>
    </row>
    <row r="35" spans="1:13" ht="16.5" customHeight="1" x14ac:dyDescent="0.2">
      <c r="A35" s="1459" t="s">
        <v>328</v>
      </c>
      <c r="B35" s="1460">
        <v>0</v>
      </c>
      <c r="C35" s="1460">
        <v>0</v>
      </c>
      <c r="D35" s="1460">
        <f t="shared" si="0"/>
        <v>0</v>
      </c>
      <c r="E35" s="1461" t="str">
        <f t="shared" si="1"/>
        <v>NA</v>
      </c>
      <c r="F35" s="1460">
        <v>0</v>
      </c>
      <c r="G35" s="1460">
        <v>0</v>
      </c>
      <c r="H35" s="1460">
        <f t="shared" si="2"/>
        <v>0</v>
      </c>
      <c r="I35" s="1461" t="str">
        <f t="shared" si="3"/>
        <v>NA</v>
      </c>
      <c r="J35" s="1460">
        <f t="shared" si="4"/>
        <v>0</v>
      </c>
      <c r="K35" s="1462">
        <f t="shared" si="4"/>
        <v>0</v>
      </c>
      <c r="L35" s="1463">
        <f t="shared" si="5"/>
        <v>0</v>
      </c>
      <c r="M35" s="1461" t="str">
        <f t="shared" si="6"/>
        <v>NA</v>
      </c>
    </row>
    <row r="36" spans="1:13" ht="16.5" customHeight="1" x14ac:dyDescent="0.2">
      <c r="A36" s="1459" t="s">
        <v>394</v>
      </c>
      <c r="B36" s="1460">
        <v>1237.5285392224159</v>
      </c>
      <c r="C36" s="1460">
        <v>0</v>
      </c>
      <c r="D36" s="1460">
        <f t="shared" si="0"/>
        <v>1237.5285392224159</v>
      </c>
      <c r="E36" s="1461">
        <f t="shared" si="1"/>
        <v>0</v>
      </c>
      <c r="F36" s="1460">
        <v>500</v>
      </c>
      <c r="G36" s="1460">
        <v>0</v>
      </c>
      <c r="H36" s="1460">
        <f t="shared" si="2"/>
        <v>500</v>
      </c>
      <c r="I36" s="1461">
        <f t="shared" si="3"/>
        <v>0</v>
      </c>
      <c r="J36" s="1460">
        <f t="shared" si="4"/>
        <v>1737.5285392224159</v>
      </c>
      <c r="K36" s="1462">
        <f t="shared" si="4"/>
        <v>0</v>
      </c>
      <c r="L36" s="1463">
        <f t="shared" si="5"/>
        <v>1737.5285392224159</v>
      </c>
      <c r="M36" s="1461">
        <f t="shared" si="6"/>
        <v>0</v>
      </c>
    </row>
    <row r="37" spans="1:13" ht="16.5" customHeight="1" x14ac:dyDescent="0.2">
      <c r="A37" s="1464" t="s">
        <v>29</v>
      </c>
      <c r="B37" s="1465">
        <f t="shared" ref="B37:L37" si="7">SUM(B10:B36)</f>
        <v>85244.20133547172</v>
      </c>
      <c r="C37" s="1465">
        <f>SUM(C10:C36)</f>
        <v>0</v>
      </c>
      <c r="D37" s="1465">
        <f>SUM(D10:D36)</f>
        <v>85244.20133547172</v>
      </c>
      <c r="E37" s="1458">
        <f>IF(AND(B37=0,C37&gt;=0),"NA",(C37/B37))</f>
        <v>0</v>
      </c>
      <c r="F37" s="1465">
        <f t="shared" si="7"/>
        <v>56829.467556981108</v>
      </c>
      <c r="G37" s="1465">
        <f t="shared" si="7"/>
        <v>0</v>
      </c>
      <c r="H37" s="1465">
        <f t="shared" si="7"/>
        <v>56829.467556981108</v>
      </c>
      <c r="I37" s="1458">
        <f>IF(AND(F37=0,G37&gt;=0),"NA",(G37/F37))</f>
        <v>0</v>
      </c>
      <c r="J37" s="1465">
        <f>SUM(J10:J36)</f>
        <v>142073.66889245281</v>
      </c>
      <c r="K37" s="1465">
        <f t="shared" si="7"/>
        <v>0</v>
      </c>
      <c r="L37" s="1465">
        <f t="shared" si="7"/>
        <v>142073.66889245281</v>
      </c>
      <c r="M37" s="1458">
        <f>IF(AND(J37=0,K37&gt;=0),"NA",(K37/J37))</f>
        <v>0</v>
      </c>
    </row>
    <row r="38" spans="1:13" ht="10.5" customHeight="1" x14ac:dyDescent="0.2">
      <c r="A38" s="1446"/>
      <c r="B38" s="1444"/>
      <c r="C38" s="1444"/>
      <c r="D38" s="1444"/>
      <c r="E38" s="1447"/>
      <c r="F38" s="1444"/>
      <c r="G38" s="1444"/>
      <c r="H38" s="1444"/>
      <c r="I38" s="1448"/>
      <c r="J38" s="1444"/>
      <c r="K38" s="1444"/>
      <c r="L38" s="1444"/>
      <c r="M38" s="1448"/>
    </row>
    <row r="39" spans="1:13" ht="16.5" customHeight="1" x14ac:dyDescent="0.2">
      <c r="A39" s="1449" t="s">
        <v>1119</v>
      </c>
      <c r="B39" s="1444">
        <f>+B37*0.02</f>
        <v>1704.8840267094345</v>
      </c>
      <c r="C39" s="1444">
        <f>+C37*0.02</f>
        <v>0</v>
      </c>
      <c r="D39" s="1444">
        <f t="shared" ref="D39" si="8">+D37*0.02</f>
        <v>1704.8840267094345</v>
      </c>
      <c r="E39" s="1445">
        <f>IF(AND(B39=0,C39&gt;=0),"NA",(C39/B39))</f>
        <v>0</v>
      </c>
      <c r="F39" s="1444">
        <f>+F37*0.02</f>
        <v>1136.5893511396223</v>
      </c>
      <c r="G39" s="1444">
        <f>+G37*0.02</f>
        <v>0</v>
      </c>
      <c r="H39" s="1444">
        <f>+H37*0.02</f>
        <v>1136.5893511396223</v>
      </c>
      <c r="I39" s="1445">
        <f>IF(AND(F39=0,G39&gt;=0),"NA",(G39/F39))</f>
        <v>0</v>
      </c>
      <c r="J39" s="1444">
        <f>+J37*0.02</f>
        <v>2841.4733778490563</v>
      </c>
      <c r="K39" s="1444">
        <f t="shared" ref="K39:L39" si="9">+K37*0.02</f>
        <v>0</v>
      </c>
      <c r="L39" s="1444">
        <f t="shared" si="9"/>
        <v>2841.4733778490563</v>
      </c>
      <c r="M39" s="1445">
        <f>IF(AND(J39=0,K39&gt;=0),"NA",(K39/J39))</f>
        <v>0</v>
      </c>
    </row>
    <row r="40" spans="1:13" ht="10.5" customHeight="1" x14ac:dyDescent="0.2">
      <c r="A40" s="1450"/>
      <c r="B40" s="1451"/>
      <c r="C40" s="1451"/>
      <c r="D40" s="1451"/>
      <c r="E40" s="1447"/>
      <c r="F40" s="1451"/>
      <c r="G40" s="1451"/>
      <c r="H40" s="1451"/>
      <c r="I40" s="1448"/>
      <c r="J40" s="1451"/>
      <c r="K40" s="1451"/>
      <c r="L40" s="1451"/>
      <c r="M40" s="1448"/>
    </row>
    <row r="41" spans="1:13" ht="16.5" customHeight="1" x14ac:dyDescent="0.2">
      <c r="A41" s="1449" t="s">
        <v>1120</v>
      </c>
      <c r="B41" s="1444">
        <f>+B37*0.04</f>
        <v>3409.7680534188689</v>
      </c>
      <c r="C41" s="1444">
        <f t="shared" ref="C41:D41" si="10">+C37*0.04</f>
        <v>0</v>
      </c>
      <c r="D41" s="1444">
        <f t="shared" si="10"/>
        <v>3409.7680534188689</v>
      </c>
      <c r="E41" s="1445">
        <f>IF(AND(B41=0,C41&gt;=0),"NA",(C41/B41))</f>
        <v>0</v>
      </c>
      <c r="F41" s="1444">
        <f>+F37*0.04</f>
        <v>2273.1787022792446</v>
      </c>
      <c r="G41" s="1444">
        <f>+G37*0.04</f>
        <v>0</v>
      </c>
      <c r="H41" s="1444">
        <f>+H37*0.04</f>
        <v>2273.1787022792446</v>
      </c>
      <c r="I41" s="1445">
        <f>IF(AND(F41=0,G41&gt;=0),"NA",(G41/F41))</f>
        <v>0</v>
      </c>
      <c r="J41" s="1444">
        <f>+J37*0.04</f>
        <v>5682.9467556981126</v>
      </c>
      <c r="K41" s="1444">
        <f t="shared" ref="K41" si="11">+K39*0.02</f>
        <v>0</v>
      </c>
      <c r="L41" s="1444">
        <f>+L37*0.04</f>
        <v>5682.9467556981126</v>
      </c>
      <c r="M41" s="1445">
        <f>IF(AND(J41=0,K41&gt;=0),"NA",(K41/J41))</f>
        <v>0</v>
      </c>
    </row>
    <row r="42" spans="1:13" ht="10.5" customHeight="1" x14ac:dyDescent="0.2">
      <c r="A42" s="1411"/>
      <c r="B42" s="1451"/>
      <c r="C42" s="1451"/>
      <c r="D42" s="1451"/>
      <c r="E42" s="1447"/>
      <c r="F42" s="1451"/>
      <c r="G42" s="1451"/>
      <c r="H42" s="1451"/>
      <c r="I42" s="1448"/>
      <c r="J42" s="1451"/>
      <c r="K42" s="1451"/>
      <c r="L42" s="1451"/>
      <c r="M42" s="1448"/>
    </row>
    <row r="43" spans="1:13" s="1469" customFormat="1" ht="16.5" customHeight="1" thickBot="1" x14ac:dyDescent="0.25">
      <c r="A43" s="1466" t="s">
        <v>29</v>
      </c>
      <c r="B43" s="1467">
        <f>+B37+B39+B41</f>
        <v>90358.853415600024</v>
      </c>
      <c r="C43" s="1467">
        <f t="shared" ref="C43:D43" si="12">+C37+C39+C41</f>
        <v>0</v>
      </c>
      <c r="D43" s="1467">
        <f t="shared" si="12"/>
        <v>90358.853415600024</v>
      </c>
      <c r="E43" s="1468">
        <f>IF(AND(B43=0,C43&gt;=0),"NA",(C43/B43))</f>
        <v>0</v>
      </c>
      <c r="F43" s="1467">
        <f>+F37+F39+F41</f>
        <v>60239.23561039997</v>
      </c>
      <c r="G43" s="1468">
        <f>IF(AND(D43=0,E43&gt;=0),"NA",(E43/D43))</f>
        <v>0</v>
      </c>
      <c r="H43" s="1467">
        <f>+H37+H39+H41</f>
        <v>60239.23561039997</v>
      </c>
      <c r="I43" s="1468">
        <f>IF(AND(F43=0,G43&gt;=0),"NA",(G43/F43))</f>
        <v>0</v>
      </c>
      <c r="J43" s="1467">
        <f>+J37+J39+J41</f>
        <v>150598.089026</v>
      </c>
      <c r="K43" s="1467">
        <f>+K37+K39+K41</f>
        <v>0</v>
      </c>
      <c r="L43" s="1467">
        <f>+L37+L39+L41</f>
        <v>150598.089026</v>
      </c>
      <c r="M43" s="1468">
        <f>IF(AND(J43=0,K43&gt;=0),"NA",(K43/J43))</f>
        <v>0</v>
      </c>
    </row>
    <row r="44" spans="1:13" ht="47.45" customHeight="1" thickTop="1" x14ac:dyDescent="0.2">
      <c r="A44" s="1808" t="s">
        <v>1121</v>
      </c>
      <c r="B44" s="1809"/>
      <c r="C44" s="1809"/>
      <c r="D44" s="1809"/>
      <c r="E44" s="1809"/>
      <c r="F44" s="1809"/>
      <c r="G44" s="1809"/>
      <c r="H44" s="1809"/>
      <c r="I44" s="1809"/>
      <c r="J44" s="1809"/>
      <c r="K44" s="1809"/>
      <c r="L44" s="1809"/>
      <c r="M44" s="1809"/>
    </row>
    <row r="45" spans="1:13" x14ac:dyDescent="0.2">
      <c r="A45" s="1452"/>
      <c r="B45" s="822"/>
      <c r="C45" s="822"/>
      <c r="D45" s="822"/>
      <c r="F45" s="822"/>
      <c r="G45" s="822"/>
      <c r="H45" s="822"/>
      <c r="J45" s="822"/>
      <c r="K45" s="822"/>
      <c r="L45" s="822"/>
    </row>
    <row r="46" spans="1:13" x14ac:dyDescent="0.2">
      <c r="A46" s="1452"/>
      <c r="I46" s="1453"/>
    </row>
    <row r="47" spans="1:13" s="1441" customFormat="1" x14ac:dyDescent="0.2">
      <c r="A47" s="713"/>
      <c r="B47" s="1454"/>
      <c r="C47" s="1454"/>
      <c r="D47" s="1454"/>
      <c r="E47" s="1440"/>
      <c r="F47" s="1454"/>
      <c r="G47" s="1454"/>
      <c r="H47" s="1454"/>
      <c r="J47" s="1454"/>
      <c r="K47" s="1454"/>
      <c r="L47" s="1454"/>
    </row>
    <row r="48" spans="1:13" s="1441" customFormat="1" x14ac:dyDescent="0.2">
      <c r="A48" s="713"/>
      <c r="B48" s="1454"/>
      <c r="C48" s="1454"/>
      <c r="D48" s="1454"/>
      <c r="E48" s="1440"/>
      <c r="F48" s="1454"/>
      <c r="G48" s="1454"/>
      <c r="H48" s="1454"/>
      <c r="J48" s="1454"/>
      <c r="K48" s="1454"/>
      <c r="L48" s="1454"/>
    </row>
    <row r="49" spans="1:12" s="1441" customFormat="1" x14ac:dyDescent="0.2">
      <c r="A49" s="713"/>
      <c r="B49" s="1454"/>
      <c r="C49" s="1454"/>
      <c r="D49" s="1454"/>
      <c r="E49" s="1440"/>
      <c r="F49" s="1454"/>
      <c r="G49" s="1454"/>
      <c r="H49" s="1454"/>
      <c r="J49" s="1454"/>
      <c r="K49" s="1454"/>
      <c r="L49" s="1454"/>
    </row>
  </sheetData>
  <mergeCells count="11">
    <mergeCell ref="A44:M44"/>
    <mergeCell ref="A1:M1"/>
    <mergeCell ref="A2:M2"/>
    <mergeCell ref="A3:M3"/>
    <mergeCell ref="A4:M4"/>
    <mergeCell ref="A5:M5"/>
    <mergeCell ref="A7:A9"/>
    <mergeCell ref="B7:M7"/>
    <mergeCell ref="B8:E8"/>
    <mergeCell ref="F8:I8"/>
    <mergeCell ref="J8:M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8EECC-2031-4054-8C75-E7EA2ABEF2F5}">
  <sheetPr>
    <tabColor theme="0"/>
    <pageSetUpPr fitToPage="1"/>
  </sheetPr>
  <dimension ref="A1:XFD83"/>
  <sheetViews>
    <sheetView showGridLines="0" zoomScale="80" zoomScaleNormal="80" workbookViewId="0">
      <selection activeCell="AG19" sqref="AG19"/>
    </sheetView>
  </sheetViews>
  <sheetFormatPr baseColWidth="10" defaultColWidth="10.85546875" defaultRowHeight="15" x14ac:dyDescent="0.25"/>
  <cols>
    <col min="1" max="2" width="7.7109375" style="1513" customWidth="1"/>
    <col min="3" max="3" width="2.7109375" style="1513" customWidth="1"/>
    <col min="4" max="5" width="11.7109375" style="1513" hidden="1" customWidth="1"/>
    <col min="6" max="6" width="2.7109375" style="1513" hidden="1" customWidth="1"/>
    <col min="7" max="8" width="11.7109375" style="1513" hidden="1" customWidth="1"/>
    <col min="9" max="9" width="2.7109375" style="1513" hidden="1" customWidth="1"/>
    <col min="10" max="11" width="11.7109375" style="1513" hidden="1" customWidth="1"/>
    <col min="12" max="12" width="2.7109375" style="1513" hidden="1" customWidth="1"/>
    <col min="13" max="14" width="11.7109375" style="1513" hidden="1" customWidth="1"/>
    <col min="15" max="15" width="2.7109375" style="1513" hidden="1" customWidth="1"/>
    <col min="16" max="17" width="11.7109375" style="1513" hidden="1" customWidth="1"/>
    <col min="18" max="18" width="2.7109375" style="1513" hidden="1" customWidth="1"/>
    <col min="19" max="20" width="11.7109375" style="1513" hidden="1" customWidth="1"/>
    <col min="21" max="21" width="2.7109375" style="1513" hidden="1" customWidth="1"/>
    <col min="22" max="22" width="11.28515625" style="1513" hidden="1" customWidth="1"/>
    <col min="23" max="23" width="11.7109375" style="1513" hidden="1" customWidth="1"/>
    <col min="24" max="24" width="2.7109375" style="1513" hidden="1" customWidth="1"/>
    <col min="25" max="25" width="11.28515625" style="1513" hidden="1" customWidth="1"/>
    <col min="26" max="26" width="11.7109375" style="1513" hidden="1" customWidth="1"/>
    <col min="27" max="27" width="2.7109375" style="1513" hidden="1" customWidth="1"/>
    <col min="28" max="28" width="11.28515625" style="1513" hidden="1" customWidth="1"/>
    <col min="29" max="29" width="11.7109375" style="1513" hidden="1" customWidth="1"/>
    <col min="30" max="30" width="2.7109375" style="1513" customWidth="1"/>
    <col min="31" max="32" width="11.42578125" style="1513" customWidth="1"/>
    <col min="33" max="33" width="2.7109375" style="1513" customWidth="1"/>
    <col min="34" max="35" width="13.5703125" style="1513" customWidth="1"/>
    <col min="36" max="36" width="2.7109375" style="1513" customWidth="1"/>
    <col min="37" max="38" width="13.42578125" style="1513" customWidth="1"/>
    <col min="39" max="39" width="2.7109375" style="1513" customWidth="1"/>
    <col min="40" max="41" width="11.7109375" style="1513" customWidth="1"/>
    <col min="42" max="42" width="2.7109375" style="1513" customWidth="1"/>
    <col min="43" max="44" width="9.7109375" style="1513" customWidth="1"/>
    <col min="45" max="45" width="2.7109375" style="1513" customWidth="1"/>
    <col min="46" max="47" width="9.7109375" style="1513" customWidth="1"/>
    <col min="48" max="48" width="2.7109375" style="1513" customWidth="1"/>
    <col min="49" max="50" width="9.7109375" style="1513" customWidth="1"/>
    <col min="51" max="16384" width="10.85546875" style="1513"/>
  </cols>
  <sheetData>
    <row r="1" spans="1:16384" s="1187" customFormat="1" x14ac:dyDescent="0.25">
      <c r="A1" s="1815" t="s">
        <v>1169</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row>
    <row r="2" spans="1:16384" s="1470" customFormat="1" x14ac:dyDescent="0.25">
      <c r="A2" s="1815" t="s">
        <v>0</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c r="BP2" s="1815"/>
      <c r="BQ2" s="1815"/>
      <c r="BR2" s="1815"/>
      <c r="BS2" s="1815"/>
      <c r="BT2" s="1815"/>
      <c r="BU2" s="1815"/>
      <c r="BV2" s="1815"/>
      <c r="BW2" s="1815"/>
      <c r="BX2" s="1815"/>
      <c r="BY2" s="1815"/>
      <c r="BZ2" s="1815"/>
      <c r="CA2" s="1815"/>
      <c r="CB2" s="1815"/>
      <c r="CC2" s="1815"/>
      <c r="CD2" s="1815"/>
      <c r="CE2" s="1815"/>
      <c r="CF2" s="1815"/>
      <c r="CG2" s="1815"/>
      <c r="CH2" s="1815"/>
      <c r="CI2" s="1815"/>
      <c r="CJ2" s="1815"/>
      <c r="CK2" s="1815"/>
      <c r="CL2" s="1815"/>
      <c r="CM2" s="1815"/>
      <c r="CN2" s="1815"/>
      <c r="CO2" s="1815"/>
      <c r="CP2" s="1815"/>
      <c r="CQ2" s="1815"/>
      <c r="CR2" s="1815"/>
      <c r="CS2" s="1815"/>
      <c r="CT2" s="1815"/>
      <c r="CU2" s="1815"/>
      <c r="CV2" s="1815"/>
      <c r="CW2" s="1815"/>
      <c r="CX2" s="1815"/>
      <c r="CY2" s="1815"/>
      <c r="CZ2" s="1815"/>
      <c r="DA2" s="1815"/>
      <c r="DB2" s="1815"/>
      <c r="DC2" s="1815"/>
      <c r="DD2" s="1815"/>
      <c r="DE2" s="1815"/>
      <c r="DF2" s="1815"/>
      <c r="DG2" s="1815"/>
      <c r="DH2" s="1815"/>
      <c r="DI2" s="1815"/>
      <c r="DJ2" s="1815"/>
      <c r="DK2" s="1815"/>
      <c r="DL2" s="1815"/>
      <c r="DM2" s="1815"/>
      <c r="DN2" s="1815"/>
      <c r="DO2" s="1815"/>
      <c r="DP2" s="1815"/>
      <c r="DQ2" s="1815"/>
      <c r="DR2" s="1815"/>
      <c r="DS2" s="1815"/>
      <c r="DT2" s="1815"/>
      <c r="DU2" s="1815"/>
      <c r="DV2" s="1815"/>
      <c r="DW2" s="1815"/>
      <c r="DX2" s="1815"/>
      <c r="DY2" s="1815"/>
      <c r="DZ2" s="1815"/>
      <c r="EA2" s="1815"/>
      <c r="EB2" s="1815"/>
      <c r="EC2" s="1815"/>
      <c r="ED2" s="1815"/>
      <c r="EE2" s="1815"/>
      <c r="EF2" s="1815"/>
      <c r="EG2" s="1815"/>
      <c r="EH2" s="1815"/>
      <c r="EI2" s="1815"/>
      <c r="EJ2" s="1815"/>
      <c r="EK2" s="1815"/>
      <c r="EL2" s="1815"/>
      <c r="EM2" s="1815"/>
      <c r="EN2" s="1815"/>
      <c r="EO2" s="1815"/>
      <c r="EP2" s="1815"/>
      <c r="EQ2" s="1815"/>
      <c r="ER2" s="1815"/>
      <c r="ES2" s="1815"/>
      <c r="ET2" s="1815"/>
      <c r="EU2" s="1815"/>
      <c r="EV2" s="1815"/>
      <c r="EW2" s="1815"/>
      <c r="EX2" s="1815"/>
      <c r="EY2" s="1815"/>
      <c r="EZ2" s="1815"/>
      <c r="FA2" s="1815"/>
      <c r="FB2" s="1815"/>
      <c r="FC2" s="1815"/>
      <c r="FD2" s="1815"/>
      <c r="FE2" s="1815"/>
      <c r="FF2" s="1815"/>
      <c r="FG2" s="1815"/>
      <c r="FH2" s="1815"/>
      <c r="FI2" s="1815"/>
      <c r="FJ2" s="1815"/>
      <c r="FK2" s="1815"/>
      <c r="FL2" s="1815"/>
      <c r="FM2" s="1815"/>
      <c r="FN2" s="1815"/>
      <c r="FO2" s="1815"/>
      <c r="FP2" s="1815"/>
      <c r="FQ2" s="1815"/>
      <c r="FR2" s="1815"/>
      <c r="FS2" s="1815"/>
      <c r="FT2" s="1815"/>
      <c r="FU2" s="1815"/>
      <c r="FV2" s="1815"/>
      <c r="FW2" s="1815"/>
      <c r="FX2" s="1815"/>
      <c r="FY2" s="1815"/>
      <c r="FZ2" s="1815"/>
      <c r="GA2" s="1815"/>
      <c r="GB2" s="1815"/>
      <c r="GC2" s="1815"/>
      <c r="GD2" s="1815"/>
      <c r="GE2" s="1815"/>
      <c r="GF2" s="1815"/>
      <c r="GG2" s="1815"/>
      <c r="GH2" s="1815"/>
      <c r="GI2" s="1815"/>
      <c r="GJ2" s="1815"/>
      <c r="GK2" s="1815"/>
      <c r="GL2" s="1815"/>
      <c r="GM2" s="1815"/>
      <c r="GN2" s="1815"/>
      <c r="GO2" s="1815"/>
      <c r="GP2" s="1815"/>
      <c r="GQ2" s="1815"/>
      <c r="GR2" s="1815"/>
      <c r="GS2" s="1815"/>
      <c r="GT2" s="1815"/>
      <c r="GU2" s="1815"/>
      <c r="GV2" s="1815"/>
      <c r="GW2" s="1815"/>
      <c r="GX2" s="1815"/>
      <c r="GY2" s="1815"/>
      <c r="GZ2" s="1815"/>
      <c r="HA2" s="1815"/>
      <c r="HB2" s="1815"/>
      <c r="HC2" s="1815"/>
      <c r="HD2" s="1815"/>
      <c r="HE2" s="1815"/>
      <c r="HF2" s="1815"/>
      <c r="HG2" s="1815"/>
      <c r="HH2" s="1815"/>
      <c r="HI2" s="1815"/>
      <c r="HJ2" s="1815"/>
      <c r="HK2" s="1815"/>
      <c r="HL2" s="1815"/>
      <c r="HM2" s="1815"/>
      <c r="HN2" s="1815"/>
      <c r="HO2" s="1815"/>
      <c r="HP2" s="1815"/>
      <c r="HQ2" s="1815"/>
      <c r="HR2" s="1815"/>
      <c r="HS2" s="1815"/>
      <c r="HT2" s="1815"/>
      <c r="HU2" s="1815"/>
      <c r="HV2" s="1815"/>
      <c r="HW2" s="1815"/>
      <c r="HX2" s="1815"/>
      <c r="HY2" s="1815"/>
      <c r="HZ2" s="1815"/>
      <c r="IA2" s="1815"/>
      <c r="IB2" s="1815"/>
      <c r="IC2" s="1815"/>
      <c r="ID2" s="1815"/>
      <c r="IE2" s="1815"/>
      <c r="IF2" s="1815"/>
      <c r="IG2" s="1815"/>
      <c r="IH2" s="1815"/>
      <c r="II2" s="1815"/>
      <c r="IJ2" s="1815"/>
      <c r="IK2" s="1815"/>
      <c r="IL2" s="1815"/>
      <c r="IM2" s="1815"/>
      <c r="IN2" s="1815"/>
      <c r="IO2" s="1815"/>
      <c r="IP2" s="1815"/>
      <c r="IQ2" s="1815"/>
      <c r="IR2" s="1815"/>
      <c r="IS2" s="1815"/>
      <c r="IT2" s="1815"/>
      <c r="IU2" s="1815"/>
      <c r="IV2" s="1815"/>
      <c r="IW2" s="1815"/>
      <c r="IX2" s="1815"/>
      <c r="IY2" s="1815"/>
      <c r="IZ2" s="1815"/>
      <c r="JA2" s="1815"/>
      <c r="JB2" s="1815"/>
      <c r="JC2" s="1815"/>
      <c r="JD2" s="1815"/>
      <c r="JE2" s="1815"/>
      <c r="JF2" s="1815"/>
      <c r="JG2" s="1815"/>
      <c r="JH2" s="1815"/>
      <c r="JI2" s="1815"/>
      <c r="JJ2" s="1815"/>
      <c r="JK2" s="1815"/>
      <c r="JL2" s="1815"/>
      <c r="JM2" s="1815"/>
      <c r="JN2" s="1815"/>
      <c r="JO2" s="1815"/>
      <c r="JP2" s="1815"/>
      <c r="JQ2" s="1815"/>
      <c r="JR2" s="1815"/>
      <c r="JS2" s="1815"/>
      <c r="JT2" s="1815"/>
      <c r="JU2" s="1815"/>
      <c r="JV2" s="1815"/>
      <c r="JW2" s="1815"/>
      <c r="JX2" s="1815"/>
      <c r="JY2" s="1815"/>
      <c r="JZ2" s="1815"/>
      <c r="KA2" s="1815"/>
      <c r="KB2" s="1815"/>
      <c r="KC2" s="1815"/>
      <c r="KD2" s="1815"/>
      <c r="KE2" s="1815"/>
      <c r="KF2" s="1815"/>
      <c r="KG2" s="1815"/>
      <c r="KH2" s="1815"/>
      <c r="KI2" s="1815"/>
      <c r="KJ2" s="1815"/>
      <c r="KK2" s="1815"/>
      <c r="KL2" s="1815"/>
      <c r="KM2" s="1815"/>
      <c r="KN2" s="1815"/>
      <c r="KO2" s="1815"/>
      <c r="KP2" s="1815"/>
      <c r="KQ2" s="1815"/>
      <c r="KR2" s="1815"/>
      <c r="KS2" s="1815"/>
      <c r="KT2" s="1815"/>
      <c r="KU2" s="1815"/>
      <c r="KV2" s="1815"/>
      <c r="KW2" s="1815"/>
      <c r="KX2" s="1815"/>
      <c r="KY2" s="1815"/>
      <c r="KZ2" s="1815"/>
      <c r="LA2" s="1815"/>
      <c r="LB2" s="1815"/>
      <c r="LC2" s="1815"/>
      <c r="LD2" s="1815"/>
      <c r="LE2" s="1815"/>
      <c r="LF2" s="1815"/>
      <c r="LG2" s="1815"/>
      <c r="LH2" s="1815"/>
      <c r="LI2" s="1815"/>
      <c r="LJ2" s="1815"/>
      <c r="LK2" s="1815"/>
      <c r="LL2" s="1815"/>
      <c r="LM2" s="1815"/>
      <c r="LN2" s="1815"/>
      <c r="LO2" s="1815"/>
      <c r="LP2" s="1815"/>
      <c r="LQ2" s="1815"/>
      <c r="LR2" s="1815"/>
      <c r="LS2" s="1815"/>
      <c r="LT2" s="1815"/>
      <c r="LU2" s="1815"/>
      <c r="LV2" s="1815"/>
      <c r="LW2" s="1815"/>
      <c r="LX2" s="1815"/>
      <c r="LY2" s="1815"/>
      <c r="LZ2" s="1815"/>
      <c r="MA2" s="1815"/>
      <c r="MB2" s="1815"/>
      <c r="MC2" s="1815"/>
      <c r="MD2" s="1815"/>
      <c r="ME2" s="1815"/>
      <c r="MF2" s="1815"/>
      <c r="MG2" s="1815"/>
      <c r="MH2" s="1815"/>
      <c r="MI2" s="1815"/>
      <c r="MJ2" s="1815"/>
      <c r="MK2" s="1815"/>
      <c r="ML2" s="1815"/>
      <c r="MM2" s="1815"/>
      <c r="MN2" s="1815"/>
      <c r="MO2" s="1815"/>
      <c r="MP2" s="1815"/>
      <c r="MQ2" s="1815"/>
      <c r="MR2" s="1815"/>
      <c r="MS2" s="1815"/>
      <c r="MT2" s="1815"/>
      <c r="MU2" s="1815"/>
      <c r="MV2" s="1815"/>
      <c r="MW2" s="1815"/>
      <c r="MX2" s="1815"/>
      <c r="MY2" s="1815"/>
      <c r="MZ2" s="1815"/>
      <c r="NA2" s="1815"/>
      <c r="NB2" s="1815"/>
      <c r="NC2" s="1815"/>
      <c r="ND2" s="1815"/>
      <c r="NE2" s="1815"/>
      <c r="NF2" s="1815"/>
      <c r="NG2" s="1815"/>
      <c r="NH2" s="1815"/>
      <c r="NI2" s="1815"/>
      <c r="NJ2" s="1815"/>
      <c r="NK2" s="1815"/>
      <c r="NL2" s="1815"/>
      <c r="NM2" s="1815"/>
      <c r="NN2" s="1815"/>
      <c r="NO2" s="1815"/>
      <c r="NP2" s="1815"/>
      <c r="NQ2" s="1815"/>
      <c r="NR2" s="1815"/>
      <c r="NS2" s="1815"/>
      <c r="NT2" s="1815"/>
      <c r="NU2" s="1815"/>
      <c r="NV2" s="1815"/>
      <c r="NW2" s="1815"/>
      <c r="NX2" s="1815"/>
      <c r="NY2" s="1815"/>
      <c r="NZ2" s="1815"/>
      <c r="OA2" s="1815"/>
      <c r="OB2" s="1815"/>
      <c r="OC2" s="1815"/>
      <c r="OD2" s="1815"/>
      <c r="OE2" s="1815"/>
      <c r="OF2" s="1815"/>
      <c r="OG2" s="1815"/>
      <c r="OH2" s="1815"/>
      <c r="OI2" s="1815"/>
      <c r="OJ2" s="1815"/>
      <c r="OK2" s="1815"/>
      <c r="OL2" s="1815"/>
      <c r="OM2" s="1815"/>
      <c r="ON2" s="1815"/>
      <c r="OO2" s="1815"/>
      <c r="OP2" s="1815"/>
      <c r="OQ2" s="1815"/>
      <c r="OR2" s="1815"/>
      <c r="OS2" s="1815"/>
      <c r="OT2" s="1815"/>
      <c r="OU2" s="1815"/>
      <c r="OV2" s="1815"/>
      <c r="OW2" s="1815"/>
      <c r="OX2" s="1815"/>
      <c r="OY2" s="1815"/>
      <c r="OZ2" s="1815"/>
      <c r="PA2" s="1815"/>
      <c r="PB2" s="1815"/>
      <c r="PC2" s="1815"/>
      <c r="PD2" s="1815"/>
      <c r="PE2" s="1815"/>
      <c r="PF2" s="1815"/>
      <c r="PG2" s="1815"/>
      <c r="PH2" s="1815"/>
      <c r="PI2" s="1815"/>
      <c r="PJ2" s="1815"/>
      <c r="PK2" s="1815"/>
      <c r="PL2" s="1815"/>
      <c r="PM2" s="1815"/>
      <c r="PN2" s="1815"/>
      <c r="PO2" s="1815"/>
      <c r="PP2" s="1815"/>
      <c r="PQ2" s="1815"/>
      <c r="PR2" s="1815"/>
      <c r="PS2" s="1815"/>
      <c r="PT2" s="1815"/>
      <c r="PU2" s="1815"/>
      <c r="PV2" s="1815"/>
      <c r="PW2" s="1815"/>
      <c r="PX2" s="1815"/>
      <c r="PY2" s="1815"/>
      <c r="PZ2" s="1815"/>
      <c r="QA2" s="1815"/>
      <c r="QB2" s="1815"/>
      <c r="QC2" s="1815"/>
      <c r="QD2" s="1815"/>
      <c r="QE2" s="1815"/>
      <c r="QF2" s="1815"/>
      <c r="QG2" s="1815"/>
      <c r="QH2" s="1815"/>
      <c r="QI2" s="1815"/>
      <c r="QJ2" s="1815"/>
      <c r="QK2" s="1815"/>
      <c r="QL2" s="1815"/>
      <c r="QM2" s="1815"/>
      <c r="QN2" s="1815"/>
      <c r="QO2" s="1815"/>
      <c r="QP2" s="1815"/>
      <c r="QQ2" s="1815"/>
      <c r="QR2" s="1815"/>
      <c r="QS2" s="1815"/>
      <c r="QT2" s="1815"/>
      <c r="QU2" s="1815"/>
      <c r="QV2" s="1815"/>
      <c r="QW2" s="1815"/>
      <c r="QX2" s="1815"/>
      <c r="QY2" s="1815"/>
      <c r="QZ2" s="1815"/>
      <c r="RA2" s="1815"/>
      <c r="RB2" s="1815"/>
      <c r="RC2" s="1815"/>
      <c r="RD2" s="1815"/>
      <c r="RE2" s="1815"/>
      <c r="RF2" s="1815"/>
      <c r="RG2" s="1815"/>
      <c r="RH2" s="1815"/>
      <c r="RI2" s="1815"/>
      <c r="RJ2" s="1815"/>
      <c r="RK2" s="1815"/>
      <c r="RL2" s="1815"/>
      <c r="RM2" s="1815"/>
      <c r="RN2" s="1815"/>
      <c r="RO2" s="1815"/>
      <c r="RP2" s="1815"/>
      <c r="RQ2" s="1815"/>
      <c r="RR2" s="1815"/>
      <c r="RS2" s="1815"/>
      <c r="RT2" s="1815"/>
      <c r="RU2" s="1815"/>
      <c r="RV2" s="1815"/>
      <c r="RW2" s="1815"/>
      <c r="RX2" s="1815"/>
      <c r="RY2" s="1815"/>
      <c r="RZ2" s="1815"/>
      <c r="SA2" s="1815"/>
      <c r="SB2" s="1815"/>
      <c r="SC2" s="1815"/>
      <c r="SD2" s="1815"/>
      <c r="SE2" s="1815"/>
      <c r="SF2" s="1815"/>
      <c r="SG2" s="1815"/>
      <c r="SH2" s="1815"/>
      <c r="SI2" s="1815"/>
      <c r="SJ2" s="1815"/>
      <c r="SK2" s="1815"/>
      <c r="SL2" s="1815"/>
      <c r="SM2" s="1815"/>
      <c r="SN2" s="1815"/>
      <c r="SO2" s="1815"/>
      <c r="SP2" s="1815"/>
      <c r="SQ2" s="1815"/>
      <c r="SR2" s="1815"/>
      <c r="SS2" s="1815"/>
      <c r="ST2" s="1815"/>
      <c r="SU2" s="1815"/>
      <c r="SV2" s="1815"/>
      <c r="SW2" s="1815"/>
      <c r="SX2" s="1815"/>
      <c r="SY2" s="1815"/>
      <c r="SZ2" s="1815"/>
      <c r="TA2" s="1815"/>
      <c r="TB2" s="1815"/>
      <c r="TC2" s="1815"/>
      <c r="TD2" s="1815"/>
      <c r="TE2" s="1815"/>
      <c r="TF2" s="1815"/>
      <c r="TG2" s="1815"/>
      <c r="TH2" s="1815"/>
      <c r="TI2" s="1815"/>
      <c r="TJ2" s="1815"/>
      <c r="TK2" s="1815"/>
      <c r="TL2" s="1815"/>
      <c r="TM2" s="1815"/>
      <c r="TN2" s="1815"/>
      <c r="TO2" s="1815"/>
      <c r="TP2" s="1815"/>
      <c r="TQ2" s="1815"/>
      <c r="TR2" s="1815"/>
      <c r="TS2" s="1815"/>
      <c r="TT2" s="1815"/>
      <c r="TU2" s="1815"/>
      <c r="TV2" s="1815"/>
      <c r="TW2" s="1815"/>
      <c r="TX2" s="1815"/>
      <c r="TY2" s="1815"/>
      <c r="TZ2" s="1815"/>
      <c r="UA2" s="1815"/>
      <c r="UB2" s="1815"/>
      <c r="UC2" s="1815"/>
      <c r="UD2" s="1815"/>
      <c r="UE2" s="1815"/>
      <c r="UF2" s="1815"/>
      <c r="UG2" s="1815"/>
      <c r="UH2" s="1815"/>
      <c r="UI2" s="1815"/>
      <c r="UJ2" s="1815"/>
      <c r="UK2" s="1815"/>
      <c r="UL2" s="1815"/>
      <c r="UM2" s="1815"/>
      <c r="UN2" s="1815"/>
      <c r="UO2" s="1815"/>
      <c r="UP2" s="1815"/>
      <c r="UQ2" s="1815"/>
      <c r="UR2" s="1815"/>
      <c r="US2" s="1815"/>
      <c r="UT2" s="1815"/>
      <c r="UU2" s="1815"/>
      <c r="UV2" s="1815"/>
      <c r="UW2" s="1815"/>
      <c r="UX2" s="1815"/>
      <c r="UY2" s="1815"/>
      <c r="UZ2" s="1815"/>
      <c r="VA2" s="1815"/>
      <c r="VB2" s="1815"/>
      <c r="VC2" s="1815"/>
      <c r="VD2" s="1815"/>
      <c r="VE2" s="1815"/>
      <c r="VF2" s="1815"/>
      <c r="VG2" s="1815"/>
      <c r="VH2" s="1815"/>
      <c r="VI2" s="1815"/>
      <c r="VJ2" s="1815"/>
      <c r="VK2" s="1815"/>
      <c r="VL2" s="1815"/>
      <c r="VM2" s="1815"/>
      <c r="VN2" s="1815"/>
      <c r="VO2" s="1815"/>
      <c r="VP2" s="1815"/>
      <c r="VQ2" s="1815"/>
      <c r="VR2" s="1815"/>
      <c r="VS2" s="1815"/>
      <c r="VT2" s="1815"/>
      <c r="VU2" s="1815"/>
      <c r="VV2" s="1815"/>
      <c r="VW2" s="1815"/>
      <c r="VX2" s="1815"/>
      <c r="VY2" s="1815"/>
      <c r="VZ2" s="1815"/>
      <c r="WA2" s="1815"/>
      <c r="WB2" s="1815"/>
      <c r="WC2" s="1815"/>
      <c r="WD2" s="1815"/>
      <c r="WE2" s="1815"/>
      <c r="WF2" s="1815"/>
      <c r="WG2" s="1815"/>
      <c r="WH2" s="1815"/>
      <c r="WI2" s="1815"/>
      <c r="WJ2" s="1815"/>
      <c r="WK2" s="1815"/>
      <c r="WL2" s="1815"/>
      <c r="WM2" s="1815"/>
      <c r="WN2" s="1815"/>
      <c r="WO2" s="1815"/>
      <c r="WP2" s="1815"/>
      <c r="WQ2" s="1815"/>
      <c r="WR2" s="1815"/>
      <c r="WS2" s="1815"/>
      <c r="WT2" s="1815"/>
      <c r="WU2" s="1815"/>
      <c r="WV2" s="1815"/>
      <c r="WW2" s="1815"/>
      <c r="WX2" s="1815"/>
      <c r="WY2" s="1815"/>
      <c r="WZ2" s="1815"/>
      <c r="XA2" s="1815"/>
      <c r="XB2" s="1815"/>
      <c r="XC2" s="1815"/>
      <c r="XD2" s="1815"/>
      <c r="XE2" s="1815"/>
      <c r="XF2" s="1815"/>
      <c r="XG2" s="1815"/>
      <c r="XH2" s="1815"/>
      <c r="XI2" s="1815"/>
      <c r="XJ2" s="1815"/>
      <c r="XK2" s="1815"/>
      <c r="XL2" s="1815"/>
      <c r="XM2" s="1815"/>
      <c r="XN2" s="1815"/>
      <c r="XO2" s="1815"/>
      <c r="XP2" s="1815"/>
      <c r="XQ2" s="1815"/>
      <c r="XR2" s="1815"/>
      <c r="XS2" s="1815"/>
      <c r="XT2" s="1815"/>
      <c r="XU2" s="1815"/>
      <c r="XV2" s="1815"/>
      <c r="XW2" s="1815"/>
      <c r="XX2" s="1815"/>
      <c r="XY2" s="1815"/>
      <c r="XZ2" s="1815"/>
      <c r="YA2" s="1815"/>
      <c r="YB2" s="1815"/>
      <c r="YC2" s="1815"/>
      <c r="YD2" s="1815"/>
      <c r="YE2" s="1815"/>
      <c r="YF2" s="1815"/>
      <c r="YG2" s="1815"/>
      <c r="YH2" s="1815"/>
      <c r="YI2" s="1815"/>
      <c r="YJ2" s="1815"/>
      <c r="YK2" s="1815"/>
      <c r="YL2" s="1815"/>
      <c r="YM2" s="1815"/>
      <c r="YN2" s="1815"/>
      <c r="YO2" s="1815"/>
      <c r="YP2" s="1815"/>
      <c r="YQ2" s="1815"/>
      <c r="YR2" s="1815"/>
      <c r="YS2" s="1815"/>
      <c r="YT2" s="1815"/>
      <c r="YU2" s="1815"/>
      <c r="YV2" s="1815"/>
      <c r="YW2" s="1815"/>
      <c r="YX2" s="1815"/>
      <c r="YY2" s="1815"/>
      <c r="YZ2" s="1815"/>
      <c r="ZA2" s="1815"/>
      <c r="ZB2" s="1815"/>
      <c r="ZC2" s="1815"/>
      <c r="ZD2" s="1815"/>
      <c r="ZE2" s="1815"/>
      <c r="ZF2" s="1815"/>
      <c r="ZG2" s="1815"/>
      <c r="ZH2" s="1815"/>
      <c r="ZI2" s="1815"/>
      <c r="ZJ2" s="1815"/>
      <c r="ZK2" s="1815"/>
      <c r="ZL2" s="1815"/>
      <c r="ZM2" s="1815"/>
      <c r="ZN2" s="1815"/>
      <c r="ZO2" s="1815"/>
      <c r="ZP2" s="1815"/>
      <c r="ZQ2" s="1815"/>
      <c r="ZR2" s="1815"/>
      <c r="ZS2" s="1815"/>
      <c r="ZT2" s="1815"/>
      <c r="ZU2" s="1815"/>
      <c r="ZV2" s="1815"/>
      <c r="ZW2" s="1815"/>
      <c r="ZX2" s="1815"/>
      <c r="ZY2" s="1815"/>
      <c r="ZZ2" s="1815"/>
      <c r="AAA2" s="1815"/>
      <c r="AAB2" s="1815"/>
      <c r="AAC2" s="1815"/>
      <c r="AAD2" s="1815"/>
      <c r="AAE2" s="1815"/>
      <c r="AAF2" s="1815"/>
      <c r="AAG2" s="1815"/>
      <c r="AAH2" s="1815"/>
      <c r="AAI2" s="1815"/>
      <c r="AAJ2" s="1815"/>
      <c r="AAK2" s="1815"/>
      <c r="AAL2" s="1815"/>
      <c r="AAM2" s="1815"/>
      <c r="AAN2" s="1815"/>
      <c r="AAO2" s="1815"/>
      <c r="AAP2" s="1815"/>
      <c r="AAQ2" s="1815"/>
      <c r="AAR2" s="1815"/>
      <c r="AAS2" s="1815"/>
      <c r="AAT2" s="1815"/>
      <c r="AAU2" s="1815"/>
      <c r="AAV2" s="1815"/>
      <c r="AAW2" s="1815"/>
      <c r="AAX2" s="1815"/>
      <c r="AAY2" s="1815"/>
      <c r="AAZ2" s="1815"/>
      <c r="ABA2" s="1815"/>
      <c r="ABB2" s="1815"/>
      <c r="ABC2" s="1815"/>
      <c r="ABD2" s="1815"/>
      <c r="ABE2" s="1815"/>
      <c r="ABF2" s="1815"/>
      <c r="ABG2" s="1815"/>
      <c r="ABH2" s="1815"/>
      <c r="ABI2" s="1815"/>
      <c r="ABJ2" s="1815"/>
      <c r="ABK2" s="1815"/>
      <c r="ABL2" s="1815"/>
      <c r="ABM2" s="1815"/>
      <c r="ABN2" s="1815"/>
      <c r="ABO2" s="1815"/>
      <c r="ABP2" s="1815"/>
      <c r="ABQ2" s="1815"/>
      <c r="ABR2" s="1815"/>
      <c r="ABS2" s="1815"/>
      <c r="ABT2" s="1815"/>
      <c r="ABU2" s="1815"/>
      <c r="ABV2" s="1815"/>
      <c r="ABW2" s="1815"/>
      <c r="ABX2" s="1815"/>
      <c r="ABY2" s="1815"/>
      <c r="ABZ2" s="1815"/>
      <c r="ACA2" s="1815"/>
      <c r="ACB2" s="1815"/>
      <c r="ACC2" s="1815"/>
      <c r="ACD2" s="1815"/>
      <c r="ACE2" s="1815"/>
      <c r="ACF2" s="1815"/>
      <c r="ACG2" s="1815"/>
      <c r="ACH2" s="1815"/>
      <c r="ACI2" s="1815"/>
      <c r="ACJ2" s="1815"/>
      <c r="ACK2" s="1815"/>
      <c r="ACL2" s="1815"/>
      <c r="ACM2" s="1815"/>
      <c r="ACN2" s="1815"/>
      <c r="ACO2" s="1815"/>
      <c r="ACP2" s="1815"/>
      <c r="ACQ2" s="1815"/>
      <c r="ACR2" s="1815"/>
      <c r="ACS2" s="1815"/>
      <c r="ACT2" s="1815"/>
      <c r="ACU2" s="1815"/>
      <c r="ACV2" s="1815"/>
      <c r="ACW2" s="1815"/>
      <c r="ACX2" s="1815"/>
      <c r="ACY2" s="1815"/>
      <c r="ACZ2" s="1815"/>
      <c r="ADA2" s="1815"/>
      <c r="ADB2" s="1815"/>
      <c r="ADC2" s="1815"/>
      <c r="ADD2" s="1815"/>
      <c r="ADE2" s="1815"/>
      <c r="ADF2" s="1815"/>
      <c r="ADG2" s="1815"/>
      <c r="ADH2" s="1815"/>
      <c r="ADI2" s="1815"/>
      <c r="ADJ2" s="1815"/>
      <c r="ADK2" s="1815"/>
      <c r="ADL2" s="1815"/>
      <c r="ADM2" s="1815"/>
      <c r="ADN2" s="1815"/>
      <c r="ADO2" s="1815"/>
      <c r="ADP2" s="1815"/>
      <c r="ADQ2" s="1815"/>
      <c r="ADR2" s="1815"/>
      <c r="ADS2" s="1815"/>
      <c r="ADT2" s="1815"/>
      <c r="ADU2" s="1815"/>
      <c r="ADV2" s="1815"/>
      <c r="ADW2" s="1815"/>
      <c r="ADX2" s="1815"/>
      <c r="ADY2" s="1815"/>
      <c r="ADZ2" s="1815"/>
      <c r="AEA2" s="1815"/>
      <c r="AEB2" s="1815"/>
      <c r="AEC2" s="1815"/>
      <c r="AED2" s="1815"/>
      <c r="AEE2" s="1815"/>
      <c r="AEF2" s="1815"/>
      <c r="AEG2" s="1815"/>
      <c r="AEH2" s="1815"/>
      <c r="AEI2" s="1815"/>
      <c r="AEJ2" s="1815"/>
      <c r="AEK2" s="1815"/>
      <c r="AEL2" s="1815"/>
      <c r="AEM2" s="1815"/>
      <c r="AEN2" s="1815"/>
      <c r="AEO2" s="1815"/>
      <c r="AEP2" s="1815"/>
      <c r="AEQ2" s="1815"/>
      <c r="AER2" s="1815"/>
      <c r="AES2" s="1815"/>
      <c r="AET2" s="1815"/>
      <c r="AEU2" s="1815"/>
      <c r="AEV2" s="1815"/>
      <c r="AEW2" s="1815"/>
      <c r="AEX2" s="1815"/>
      <c r="AEY2" s="1815"/>
      <c r="AEZ2" s="1815"/>
      <c r="AFA2" s="1815"/>
      <c r="AFB2" s="1815"/>
      <c r="AFC2" s="1815"/>
      <c r="AFD2" s="1815"/>
      <c r="AFE2" s="1815"/>
      <c r="AFF2" s="1815"/>
      <c r="AFG2" s="1815"/>
      <c r="AFH2" s="1815"/>
      <c r="AFI2" s="1815"/>
      <c r="AFJ2" s="1815"/>
      <c r="AFK2" s="1815"/>
      <c r="AFL2" s="1815"/>
      <c r="AFM2" s="1815"/>
      <c r="AFN2" s="1815"/>
      <c r="AFO2" s="1815"/>
      <c r="AFP2" s="1815"/>
      <c r="AFQ2" s="1815"/>
      <c r="AFR2" s="1815"/>
      <c r="AFS2" s="1815"/>
      <c r="AFT2" s="1815"/>
      <c r="AFU2" s="1815"/>
      <c r="AFV2" s="1815"/>
      <c r="AFW2" s="1815"/>
      <c r="AFX2" s="1815"/>
      <c r="AFY2" s="1815"/>
      <c r="AFZ2" s="1815"/>
      <c r="AGA2" s="1815"/>
      <c r="AGB2" s="1815"/>
      <c r="AGC2" s="1815"/>
      <c r="AGD2" s="1815"/>
      <c r="AGE2" s="1815"/>
      <c r="AGF2" s="1815"/>
      <c r="AGG2" s="1815"/>
      <c r="AGH2" s="1815"/>
      <c r="AGI2" s="1815"/>
      <c r="AGJ2" s="1815"/>
      <c r="AGK2" s="1815"/>
      <c r="AGL2" s="1815"/>
      <c r="AGM2" s="1815"/>
      <c r="AGN2" s="1815"/>
      <c r="AGO2" s="1815"/>
      <c r="AGP2" s="1815"/>
      <c r="AGQ2" s="1815"/>
      <c r="AGR2" s="1815"/>
      <c r="AGS2" s="1815"/>
      <c r="AGT2" s="1815"/>
      <c r="AGU2" s="1815"/>
      <c r="AGV2" s="1815"/>
      <c r="AGW2" s="1815"/>
      <c r="AGX2" s="1815"/>
      <c r="AGY2" s="1815"/>
      <c r="AGZ2" s="1815"/>
      <c r="AHA2" s="1815"/>
      <c r="AHB2" s="1815"/>
      <c r="AHC2" s="1815"/>
      <c r="AHD2" s="1815"/>
      <c r="AHE2" s="1815"/>
      <c r="AHF2" s="1815"/>
      <c r="AHG2" s="1815"/>
      <c r="AHH2" s="1815"/>
      <c r="AHI2" s="1815"/>
      <c r="AHJ2" s="1815"/>
      <c r="AHK2" s="1815"/>
      <c r="AHL2" s="1815"/>
      <c r="AHM2" s="1815"/>
      <c r="AHN2" s="1815"/>
      <c r="AHO2" s="1815"/>
      <c r="AHP2" s="1815"/>
      <c r="AHQ2" s="1815"/>
      <c r="AHR2" s="1815"/>
      <c r="AHS2" s="1815"/>
      <c r="AHT2" s="1815"/>
      <c r="AHU2" s="1815"/>
      <c r="AHV2" s="1815"/>
      <c r="AHW2" s="1815"/>
      <c r="AHX2" s="1815"/>
      <c r="AHY2" s="1815"/>
      <c r="AHZ2" s="1815"/>
      <c r="AIA2" s="1815"/>
      <c r="AIB2" s="1815"/>
      <c r="AIC2" s="1815"/>
      <c r="AID2" s="1815"/>
      <c r="AIE2" s="1815"/>
      <c r="AIF2" s="1815"/>
      <c r="AIG2" s="1815"/>
      <c r="AIH2" s="1815"/>
      <c r="AII2" s="1815"/>
      <c r="AIJ2" s="1815"/>
      <c r="AIK2" s="1815"/>
      <c r="AIL2" s="1815"/>
      <c r="AIM2" s="1815"/>
      <c r="AIN2" s="1815"/>
      <c r="AIO2" s="1815"/>
      <c r="AIP2" s="1815"/>
      <c r="AIQ2" s="1815"/>
      <c r="AIR2" s="1815"/>
      <c r="AIS2" s="1815"/>
      <c r="AIT2" s="1815"/>
      <c r="AIU2" s="1815"/>
      <c r="AIV2" s="1815"/>
      <c r="AIW2" s="1815"/>
      <c r="AIX2" s="1815"/>
      <c r="AIY2" s="1815"/>
      <c r="AIZ2" s="1815"/>
      <c r="AJA2" s="1815"/>
      <c r="AJB2" s="1815"/>
      <c r="AJC2" s="1815"/>
      <c r="AJD2" s="1815"/>
      <c r="AJE2" s="1815"/>
      <c r="AJF2" s="1815"/>
      <c r="AJG2" s="1815"/>
      <c r="AJH2" s="1815"/>
      <c r="AJI2" s="1815"/>
      <c r="AJJ2" s="1815"/>
      <c r="AJK2" s="1815"/>
      <c r="AJL2" s="1815"/>
      <c r="AJM2" s="1815"/>
      <c r="AJN2" s="1815"/>
      <c r="AJO2" s="1815"/>
      <c r="AJP2" s="1815"/>
      <c r="AJQ2" s="1815"/>
      <c r="AJR2" s="1815"/>
      <c r="AJS2" s="1815"/>
      <c r="AJT2" s="1815"/>
      <c r="AJU2" s="1815"/>
      <c r="AJV2" s="1815"/>
      <c r="AJW2" s="1815"/>
      <c r="AJX2" s="1815"/>
      <c r="AJY2" s="1815"/>
      <c r="AJZ2" s="1815"/>
      <c r="AKA2" s="1815"/>
      <c r="AKB2" s="1815"/>
      <c r="AKC2" s="1815"/>
      <c r="AKD2" s="1815"/>
      <c r="AKE2" s="1815"/>
      <c r="AKF2" s="1815"/>
      <c r="AKG2" s="1815"/>
      <c r="AKH2" s="1815"/>
      <c r="AKI2" s="1815"/>
      <c r="AKJ2" s="1815"/>
      <c r="AKK2" s="1815"/>
      <c r="AKL2" s="1815"/>
      <c r="AKM2" s="1815"/>
      <c r="AKN2" s="1815"/>
      <c r="AKO2" s="1815"/>
      <c r="AKP2" s="1815"/>
      <c r="AKQ2" s="1815"/>
      <c r="AKR2" s="1815"/>
      <c r="AKS2" s="1815"/>
      <c r="AKT2" s="1815"/>
      <c r="AKU2" s="1815"/>
      <c r="AKV2" s="1815"/>
      <c r="AKW2" s="1815"/>
      <c r="AKX2" s="1815"/>
      <c r="AKY2" s="1815"/>
      <c r="AKZ2" s="1815"/>
      <c r="ALA2" s="1815"/>
      <c r="ALB2" s="1815"/>
      <c r="ALC2" s="1815"/>
      <c r="ALD2" s="1815"/>
      <c r="ALE2" s="1815"/>
      <c r="ALF2" s="1815"/>
      <c r="ALG2" s="1815"/>
      <c r="ALH2" s="1815"/>
      <c r="ALI2" s="1815"/>
      <c r="ALJ2" s="1815"/>
      <c r="ALK2" s="1815"/>
      <c r="ALL2" s="1815"/>
      <c r="ALM2" s="1815"/>
      <c r="ALN2" s="1815"/>
      <c r="ALO2" s="1815"/>
      <c r="ALP2" s="1815"/>
      <c r="ALQ2" s="1815"/>
      <c r="ALR2" s="1815"/>
      <c r="ALS2" s="1815"/>
      <c r="ALT2" s="1815"/>
      <c r="ALU2" s="1815"/>
      <c r="ALV2" s="1815"/>
      <c r="ALW2" s="1815"/>
      <c r="ALX2" s="1815"/>
      <c r="ALY2" s="1815"/>
      <c r="ALZ2" s="1815"/>
      <c r="AMA2" s="1815"/>
      <c r="AMB2" s="1815"/>
      <c r="AMC2" s="1815"/>
      <c r="AMD2" s="1815"/>
      <c r="AME2" s="1815"/>
      <c r="AMF2" s="1815"/>
      <c r="AMG2" s="1815"/>
      <c r="AMH2" s="1815"/>
      <c r="AMI2" s="1815"/>
      <c r="AMJ2" s="1815"/>
      <c r="AMK2" s="1815"/>
      <c r="AML2" s="1815"/>
      <c r="AMM2" s="1815"/>
      <c r="AMN2" s="1815"/>
      <c r="AMO2" s="1815"/>
      <c r="AMP2" s="1815"/>
      <c r="AMQ2" s="1815"/>
      <c r="AMR2" s="1815"/>
      <c r="AMS2" s="1815"/>
      <c r="AMT2" s="1815"/>
      <c r="AMU2" s="1815"/>
      <c r="AMV2" s="1815"/>
      <c r="AMW2" s="1815"/>
      <c r="AMX2" s="1815"/>
      <c r="AMY2" s="1815"/>
      <c r="AMZ2" s="1815"/>
      <c r="ANA2" s="1815"/>
      <c r="ANB2" s="1815"/>
      <c r="ANC2" s="1815"/>
      <c r="AND2" s="1815"/>
      <c r="ANE2" s="1815"/>
      <c r="ANF2" s="1815"/>
      <c r="ANG2" s="1815"/>
      <c r="ANH2" s="1815"/>
      <c r="ANI2" s="1815"/>
      <c r="ANJ2" s="1815"/>
      <c r="ANK2" s="1815"/>
      <c r="ANL2" s="1815"/>
      <c r="ANM2" s="1815"/>
      <c r="ANN2" s="1815"/>
      <c r="ANO2" s="1815"/>
      <c r="ANP2" s="1815"/>
      <c r="ANQ2" s="1815"/>
      <c r="ANR2" s="1815"/>
      <c r="ANS2" s="1815"/>
      <c r="ANT2" s="1815"/>
      <c r="ANU2" s="1815"/>
      <c r="ANV2" s="1815"/>
      <c r="ANW2" s="1815"/>
      <c r="ANX2" s="1815"/>
      <c r="ANY2" s="1815"/>
      <c r="ANZ2" s="1815"/>
      <c r="AOA2" s="1815"/>
      <c r="AOB2" s="1815"/>
      <c r="AOC2" s="1815"/>
      <c r="AOD2" s="1815"/>
      <c r="AOE2" s="1815"/>
      <c r="AOF2" s="1815"/>
      <c r="AOG2" s="1815"/>
      <c r="AOH2" s="1815"/>
      <c r="AOI2" s="1815"/>
      <c r="AOJ2" s="1815"/>
      <c r="AOK2" s="1815"/>
      <c r="AOL2" s="1815"/>
      <c r="AOM2" s="1815"/>
      <c r="AON2" s="1815"/>
      <c r="AOO2" s="1815"/>
      <c r="AOP2" s="1815"/>
      <c r="AOQ2" s="1815"/>
      <c r="AOR2" s="1815"/>
      <c r="AOS2" s="1815"/>
      <c r="AOT2" s="1815"/>
      <c r="AOU2" s="1815"/>
      <c r="AOV2" s="1815"/>
      <c r="AOW2" s="1815"/>
      <c r="AOX2" s="1815"/>
      <c r="AOY2" s="1815"/>
      <c r="AOZ2" s="1815"/>
      <c r="APA2" s="1815"/>
      <c r="APB2" s="1815"/>
      <c r="APC2" s="1815"/>
      <c r="APD2" s="1815"/>
      <c r="APE2" s="1815"/>
      <c r="APF2" s="1815"/>
      <c r="APG2" s="1815"/>
      <c r="APH2" s="1815"/>
      <c r="API2" s="1815"/>
      <c r="APJ2" s="1815"/>
      <c r="APK2" s="1815"/>
      <c r="APL2" s="1815"/>
      <c r="APM2" s="1815"/>
      <c r="APN2" s="1815"/>
      <c r="APO2" s="1815"/>
      <c r="APP2" s="1815"/>
      <c r="APQ2" s="1815"/>
      <c r="APR2" s="1815"/>
      <c r="APS2" s="1815"/>
      <c r="APT2" s="1815"/>
      <c r="APU2" s="1815"/>
      <c r="APV2" s="1815"/>
      <c r="APW2" s="1815"/>
      <c r="APX2" s="1815"/>
      <c r="APY2" s="1815"/>
      <c r="APZ2" s="1815"/>
      <c r="AQA2" s="1815"/>
      <c r="AQB2" s="1815"/>
      <c r="AQC2" s="1815"/>
      <c r="AQD2" s="1815"/>
      <c r="AQE2" s="1815"/>
      <c r="AQF2" s="1815"/>
      <c r="AQG2" s="1815"/>
      <c r="AQH2" s="1815"/>
      <c r="AQI2" s="1815"/>
      <c r="AQJ2" s="1815"/>
      <c r="AQK2" s="1815"/>
      <c r="AQL2" s="1815"/>
      <c r="AQM2" s="1815"/>
      <c r="AQN2" s="1815"/>
      <c r="AQO2" s="1815"/>
      <c r="AQP2" s="1815"/>
      <c r="AQQ2" s="1815"/>
      <c r="AQR2" s="1815"/>
      <c r="AQS2" s="1815"/>
      <c r="AQT2" s="1815"/>
      <c r="AQU2" s="1815"/>
      <c r="AQV2" s="1815"/>
      <c r="AQW2" s="1815"/>
      <c r="AQX2" s="1815"/>
      <c r="AQY2" s="1815"/>
      <c r="AQZ2" s="1815"/>
      <c r="ARA2" s="1815"/>
      <c r="ARB2" s="1815"/>
      <c r="ARC2" s="1815"/>
      <c r="ARD2" s="1815"/>
      <c r="ARE2" s="1815"/>
      <c r="ARF2" s="1815"/>
      <c r="ARG2" s="1815"/>
      <c r="ARH2" s="1815"/>
      <c r="ARI2" s="1815"/>
      <c r="ARJ2" s="1815"/>
      <c r="ARK2" s="1815"/>
      <c r="ARL2" s="1815"/>
      <c r="ARM2" s="1815"/>
      <c r="ARN2" s="1815"/>
      <c r="ARO2" s="1815"/>
      <c r="ARP2" s="1815"/>
      <c r="ARQ2" s="1815"/>
      <c r="ARR2" s="1815"/>
      <c r="ARS2" s="1815"/>
      <c r="ART2" s="1815"/>
      <c r="ARU2" s="1815"/>
      <c r="ARV2" s="1815"/>
      <c r="ARW2" s="1815"/>
      <c r="ARX2" s="1815"/>
      <c r="ARY2" s="1815"/>
      <c r="ARZ2" s="1815"/>
      <c r="ASA2" s="1815"/>
      <c r="ASB2" s="1815"/>
      <c r="ASC2" s="1815"/>
      <c r="ASD2" s="1815"/>
      <c r="ASE2" s="1815"/>
      <c r="ASF2" s="1815"/>
      <c r="ASG2" s="1815"/>
      <c r="ASH2" s="1815"/>
      <c r="ASI2" s="1815"/>
      <c r="ASJ2" s="1815"/>
      <c r="ASK2" s="1815"/>
      <c r="ASL2" s="1815"/>
      <c r="ASM2" s="1815"/>
      <c r="ASN2" s="1815"/>
      <c r="ASO2" s="1815"/>
      <c r="ASP2" s="1815"/>
      <c r="ASQ2" s="1815"/>
      <c r="ASR2" s="1815"/>
      <c r="ASS2" s="1815"/>
      <c r="AST2" s="1815"/>
      <c r="ASU2" s="1815"/>
      <c r="ASV2" s="1815"/>
      <c r="ASW2" s="1815"/>
      <c r="ASX2" s="1815"/>
      <c r="ASY2" s="1815"/>
      <c r="ASZ2" s="1815"/>
      <c r="ATA2" s="1815"/>
      <c r="ATB2" s="1815"/>
      <c r="ATC2" s="1815"/>
      <c r="ATD2" s="1815"/>
      <c r="ATE2" s="1815"/>
      <c r="ATF2" s="1815"/>
      <c r="ATG2" s="1815"/>
      <c r="ATH2" s="1815"/>
      <c r="ATI2" s="1815"/>
      <c r="ATJ2" s="1815"/>
      <c r="ATK2" s="1815"/>
      <c r="ATL2" s="1815"/>
      <c r="ATM2" s="1815"/>
      <c r="ATN2" s="1815"/>
      <c r="ATO2" s="1815"/>
      <c r="ATP2" s="1815"/>
      <c r="ATQ2" s="1815"/>
      <c r="ATR2" s="1815"/>
      <c r="ATS2" s="1815"/>
      <c r="ATT2" s="1815"/>
      <c r="ATU2" s="1815"/>
      <c r="ATV2" s="1815"/>
      <c r="ATW2" s="1815"/>
      <c r="ATX2" s="1815"/>
      <c r="ATY2" s="1815"/>
      <c r="ATZ2" s="1815"/>
      <c r="AUA2" s="1815"/>
      <c r="AUB2" s="1815"/>
      <c r="AUC2" s="1815"/>
      <c r="AUD2" s="1815"/>
      <c r="AUE2" s="1815"/>
      <c r="AUF2" s="1815"/>
      <c r="AUG2" s="1815"/>
      <c r="AUH2" s="1815"/>
      <c r="AUI2" s="1815"/>
      <c r="AUJ2" s="1815"/>
      <c r="AUK2" s="1815"/>
      <c r="AUL2" s="1815"/>
      <c r="AUM2" s="1815"/>
      <c r="AUN2" s="1815"/>
      <c r="AUO2" s="1815"/>
      <c r="AUP2" s="1815"/>
      <c r="AUQ2" s="1815"/>
      <c r="AUR2" s="1815"/>
      <c r="AUS2" s="1815"/>
      <c r="AUT2" s="1815"/>
      <c r="AUU2" s="1815"/>
      <c r="AUV2" s="1815"/>
      <c r="AUW2" s="1815"/>
      <c r="AUX2" s="1815"/>
      <c r="AUY2" s="1815"/>
      <c r="AUZ2" s="1815"/>
      <c r="AVA2" s="1815"/>
      <c r="AVB2" s="1815"/>
      <c r="AVC2" s="1815"/>
      <c r="AVD2" s="1815"/>
      <c r="AVE2" s="1815"/>
      <c r="AVF2" s="1815"/>
      <c r="AVG2" s="1815"/>
      <c r="AVH2" s="1815"/>
      <c r="AVI2" s="1815"/>
      <c r="AVJ2" s="1815"/>
      <c r="AVK2" s="1815"/>
      <c r="AVL2" s="1815"/>
      <c r="AVM2" s="1815"/>
      <c r="AVN2" s="1815"/>
      <c r="AVO2" s="1815"/>
      <c r="AVP2" s="1815"/>
      <c r="AVQ2" s="1815"/>
      <c r="AVR2" s="1815"/>
      <c r="AVS2" s="1815"/>
      <c r="AVT2" s="1815"/>
      <c r="AVU2" s="1815"/>
      <c r="AVV2" s="1815"/>
      <c r="AVW2" s="1815"/>
      <c r="AVX2" s="1815"/>
      <c r="AVY2" s="1815"/>
      <c r="AVZ2" s="1815"/>
      <c r="AWA2" s="1815"/>
      <c r="AWB2" s="1815"/>
      <c r="AWC2" s="1815"/>
      <c r="AWD2" s="1815"/>
      <c r="AWE2" s="1815"/>
      <c r="AWF2" s="1815"/>
      <c r="AWG2" s="1815"/>
      <c r="AWH2" s="1815"/>
      <c r="AWI2" s="1815"/>
      <c r="AWJ2" s="1815"/>
      <c r="AWK2" s="1815"/>
      <c r="AWL2" s="1815"/>
      <c r="AWM2" s="1815"/>
      <c r="AWN2" s="1815"/>
      <c r="AWO2" s="1815"/>
      <c r="AWP2" s="1815"/>
      <c r="AWQ2" s="1815"/>
      <c r="AWR2" s="1815"/>
      <c r="AWS2" s="1815"/>
      <c r="AWT2" s="1815"/>
      <c r="AWU2" s="1815"/>
      <c r="AWV2" s="1815"/>
      <c r="AWW2" s="1815"/>
      <c r="AWX2" s="1815"/>
      <c r="AWY2" s="1815"/>
      <c r="AWZ2" s="1815"/>
      <c r="AXA2" s="1815"/>
      <c r="AXB2" s="1815"/>
      <c r="AXC2" s="1815"/>
      <c r="AXD2" s="1815"/>
      <c r="AXE2" s="1815"/>
      <c r="AXF2" s="1815"/>
      <c r="AXG2" s="1815"/>
      <c r="AXH2" s="1815"/>
      <c r="AXI2" s="1815"/>
      <c r="AXJ2" s="1815"/>
      <c r="AXK2" s="1815"/>
      <c r="AXL2" s="1815"/>
      <c r="AXM2" s="1815"/>
      <c r="AXN2" s="1815"/>
      <c r="AXO2" s="1815"/>
      <c r="AXP2" s="1815"/>
      <c r="AXQ2" s="1815"/>
      <c r="AXR2" s="1815"/>
      <c r="AXS2" s="1815"/>
      <c r="AXT2" s="1815"/>
      <c r="AXU2" s="1815"/>
      <c r="AXV2" s="1815"/>
      <c r="AXW2" s="1815"/>
      <c r="AXX2" s="1815"/>
      <c r="AXY2" s="1815"/>
      <c r="AXZ2" s="1815"/>
      <c r="AYA2" s="1815"/>
      <c r="AYB2" s="1815"/>
      <c r="AYC2" s="1815"/>
      <c r="AYD2" s="1815"/>
      <c r="AYE2" s="1815"/>
      <c r="AYF2" s="1815"/>
      <c r="AYG2" s="1815"/>
      <c r="AYH2" s="1815"/>
      <c r="AYI2" s="1815"/>
      <c r="AYJ2" s="1815"/>
      <c r="AYK2" s="1815"/>
      <c r="AYL2" s="1815"/>
      <c r="AYM2" s="1815"/>
      <c r="AYN2" s="1815"/>
      <c r="AYO2" s="1815"/>
      <c r="AYP2" s="1815"/>
      <c r="AYQ2" s="1815"/>
      <c r="AYR2" s="1815"/>
      <c r="AYS2" s="1815"/>
      <c r="AYT2" s="1815"/>
      <c r="AYU2" s="1815"/>
      <c r="AYV2" s="1815"/>
      <c r="AYW2" s="1815"/>
      <c r="AYX2" s="1815"/>
      <c r="AYY2" s="1815"/>
      <c r="AYZ2" s="1815"/>
      <c r="AZA2" s="1815"/>
      <c r="AZB2" s="1815"/>
      <c r="AZC2" s="1815"/>
      <c r="AZD2" s="1815"/>
      <c r="AZE2" s="1815"/>
      <c r="AZF2" s="1815"/>
      <c r="AZG2" s="1815"/>
      <c r="AZH2" s="1815"/>
      <c r="AZI2" s="1815"/>
      <c r="AZJ2" s="1815"/>
      <c r="AZK2" s="1815"/>
      <c r="AZL2" s="1815"/>
      <c r="AZM2" s="1815"/>
      <c r="AZN2" s="1815"/>
      <c r="AZO2" s="1815"/>
      <c r="AZP2" s="1815"/>
      <c r="AZQ2" s="1815"/>
      <c r="AZR2" s="1815"/>
      <c r="AZS2" s="1815"/>
      <c r="AZT2" s="1815"/>
      <c r="AZU2" s="1815"/>
      <c r="AZV2" s="1815"/>
      <c r="AZW2" s="1815"/>
      <c r="AZX2" s="1815"/>
      <c r="AZY2" s="1815"/>
      <c r="AZZ2" s="1815"/>
      <c r="BAA2" s="1815"/>
      <c r="BAB2" s="1815"/>
      <c r="BAC2" s="1815"/>
      <c r="BAD2" s="1815"/>
      <c r="BAE2" s="1815"/>
      <c r="BAF2" s="1815"/>
      <c r="BAG2" s="1815"/>
      <c r="BAH2" s="1815"/>
      <c r="BAI2" s="1815"/>
      <c r="BAJ2" s="1815"/>
      <c r="BAK2" s="1815"/>
      <c r="BAL2" s="1815"/>
      <c r="BAM2" s="1815"/>
      <c r="BAN2" s="1815"/>
      <c r="BAO2" s="1815"/>
      <c r="BAP2" s="1815"/>
      <c r="BAQ2" s="1815"/>
      <c r="BAR2" s="1815"/>
      <c r="BAS2" s="1815"/>
      <c r="BAT2" s="1815"/>
      <c r="BAU2" s="1815"/>
      <c r="BAV2" s="1815"/>
      <c r="BAW2" s="1815"/>
      <c r="BAX2" s="1815"/>
      <c r="BAY2" s="1815"/>
      <c r="BAZ2" s="1815"/>
      <c r="BBA2" s="1815"/>
      <c r="BBB2" s="1815"/>
      <c r="BBC2" s="1815"/>
      <c r="BBD2" s="1815"/>
      <c r="BBE2" s="1815"/>
      <c r="BBF2" s="1815"/>
      <c r="BBG2" s="1815"/>
      <c r="BBH2" s="1815"/>
      <c r="BBI2" s="1815"/>
      <c r="BBJ2" s="1815"/>
      <c r="BBK2" s="1815"/>
      <c r="BBL2" s="1815"/>
      <c r="BBM2" s="1815"/>
      <c r="BBN2" s="1815"/>
      <c r="BBO2" s="1815"/>
      <c r="BBP2" s="1815"/>
      <c r="BBQ2" s="1815"/>
      <c r="BBR2" s="1815"/>
      <c r="BBS2" s="1815"/>
      <c r="BBT2" s="1815"/>
      <c r="BBU2" s="1815"/>
      <c r="BBV2" s="1815"/>
      <c r="BBW2" s="1815"/>
      <c r="BBX2" s="1815"/>
      <c r="BBY2" s="1815"/>
      <c r="BBZ2" s="1815"/>
      <c r="BCA2" s="1815"/>
      <c r="BCB2" s="1815"/>
      <c r="BCC2" s="1815"/>
      <c r="BCD2" s="1815"/>
      <c r="BCE2" s="1815"/>
      <c r="BCF2" s="1815"/>
      <c r="BCG2" s="1815"/>
      <c r="BCH2" s="1815"/>
      <c r="BCI2" s="1815"/>
      <c r="BCJ2" s="1815"/>
      <c r="BCK2" s="1815"/>
      <c r="BCL2" s="1815"/>
      <c r="BCM2" s="1815"/>
      <c r="BCN2" s="1815"/>
      <c r="BCO2" s="1815"/>
      <c r="BCP2" s="1815"/>
      <c r="BCQ2" s="1815"/>
      <c r="BCR2" s="1815"/>
      <c r="BCS2" s="1815"/>
      <c r="BCT2" s="1815"/>
      <c r="BCU2" s="1815"/>
      <c r="BCV2" s="1815"/>
      <c r="BCW2" s="1815"/>
      <c r="BCX2" s="1815"/>
      <c r="BCY2" s="1815"/>
      <c r="BCZ2" s="1815"/>
      <c r="BDA2" s="1815"/>
      <c r="BDB2" s="1815"/>
      <c r="BDC2" s="1815"/>
      <c r="BDD2" s="1815"/>
      <c r="BDE2" s="1815"/>
      <c r="BDF2" s="1815"/>
      <c r="BDG2" s="1815"/>
      <c r="BDH2" s="1815"/>
      <c r="BDI2" s="1815"/>
      <c r="BDJ2" s="1815"/>
      <c r="BDK2" s="1815"/>
      <c r="BDL2" s="1815"/>
      <c r="BDM2" s="1815"/>
      <c r="BDN2" s="1815"/>
      <c r="BDO2" s="1815"/>
      <c r="BDP2" s="1815"/>
      <c r="BDQ2" s="1815"/>
      <c r="BDR2" s="1815"/>
      <c r="BDS2" s="1815"/>
      <c r="BDT2" s="1815"/>
      <c r="BDU2" s="1815"/>
      <c r="BDV2" s="1815"/>
      <c r="BDW2" s="1815"/>
      <c r="BDX2" s="1815"/>
      <c r="BDY2" s="1815"/>
      <c r="BDZ2" s="1815"/>
      <c r="BEA2" s="1815"/>
      <c r="BEB2" s="1815"/>
      <c r="BEC2" s="1815"/>
      <c r="BED2" s="1815"/>
      <c r="BEE2" s="1815"/>
      <c r="BEF2" s="1815"/>
      <c r="BEG2" s="1815"/>
      <c r="BEH2" s="1815"/>
      <c r="BEI2" s="1815"/>
      <c r="BEJ2" s="1815"/>
      <c r="BEK2" s="1815"/>
      <c r="BEL2" s="1815"/>
      <c r="BEM2" s="1815"/>
      <c r="BEN2" s="1815"/>
      <c r="BEO2" s="1815"/>
      <c r="BEP2" s="1815"/>
      <c r="BEQ2" s="1815"/>
      <c r="BER2" s="1815"/>
      <c r="BES2" s="1815"/>
      <c r="BET2" s="1815"/>
      <c r="BEU2" s="1815"/>
      <c r="BEV2" s="1815"/>
      <c r="BEW2" s="1815"/>
      <c r="BEX2" s="1815"/>
      <c r="BEY2" s="1815"/>
      <c r="BEZ2" s="1815"/>
      <c r="BFA2" s="1815"/>
      <c r="BFB2" s="1815"/>
      <c r="BFC2" s="1815"/>
      <c r="BFD2" s="1815"/>
      <c r="BFE2" s="1815"/>
      <c r="BFF2" s="1815"/>
      <c r="BFG2" s="1815"/>
      <c r="BFH2" s="1815"/>
      <c r="BFI2" s="1815"/>
      <c r="BFJ2" s="1815"/>
      <c r="BFK2" s="1815"/>
      <c r="BFL2" s="1815"/>
      <c r="BFM2" s="1815"/>
      <c r="BFN2" s="1815"/>
      <c r="BFO2" s="1815"/>
      <c r="BFP2" s="1815"/>
      <c r="BFQ2" s="1815"/>
      <c r="BFR2" s="1815"/>
      <c r="BFS2" s="1815"/>
      <c r="BFT2" s="1815"/>
      <c r="BFU2" s="1815"/>
      <c r="BFV2" s="1815"/>
      <c r="BFW2" s="1815"/>
      <c r="BFX2" s="1815"/>
      <c r="BFY2" s="1815"/>
      <c r="BFZ2" s="1815"/>
      <c r="BGA2" s="1815"/>
      <c r="BGB2" s="1815"/>
      <c r="BGC2" s="1815"/>
      <c r="BGD2" s="1815"/>
      <c r="BGE2" s="1815"/>
      <c r="BGF2" s="1815"/>
      <c r="BGG2" s="1815"/>
      <c r="BGH2" s="1815"/>
      <c r="BGI2" s="1815"/>
      <c r="BGJ2" s="1815"/>
      <c r="BGK2" s="1815"/>
      <c r="BGL2" s="1815"/>
      <c r="BGM2" s="1815"/>
      <c r="BGN2" s="1815"/>
      <c r="BGO2" s="1815"/>
      <c r="BGP2" s="1815"/>
      <c r="BGQ2" s="1815"/>
      <c r="BGR2" s="1815"/>
      <c r="BGS2" s="1815"/>
      <c r="BGT2" s="1815"/>
      <c r="BGU2" s="1815"/>
      <c r="BGV2" s="1815"/>
      <c r="BGW2" s="1815"/>
      <c r="BGX2" s="1815"/>
      <c r="BGY2" s="1815"/>
      <c r="BGZ2" s="1815"/>
      <c r="BHA2" s="1815"/>
      <c r="BHB2" s="1815"/>
      <c r="BHC2" s="1815"/>
      <c r="BHD2" s="1815"/>
      <c r="BHE2" s="1815"/>
      <c r="BHF2" s="1815"/>
      <c r="BHG2" s="1815"/>
      <c r="BHH2" s="1815"/>
      <c r="BHI2" s="1815"/>
      <c r="BHJ2" s="1815"/>
      <c r="BHK2" s="1815"/>
      <c r="BHL2" s="1815"/>
      <c r="BHM2" s="1815"/>
      <c r="BHN2" s="1815"/>
      <c r="BHO2" s="1815"/>
      <c r="BHP2" s="1815"/>
      <c r="BHQ2" s="1815"/>
      <c r="BHR2" s="1815"/>
      <c r="BHS2" s="1815"/>
      <c r="BHT2" s="1815"/>
      <c r="BHU2" s="1815"/>
      <c r="BHV2" s="1815"/>
      <c r="BHW2" s="1815"/>
      <c r="BHX2" s="1815"/>
      <c r="BHY2" s="1815"/>
      <c r="BHZ2" s="1815"/>
      <c r="BIA2" s="1815"/>
      <c r="BIB2" s="1815"/>
      <c r="BIC2" s="1815"/>
      <c r="BID2" s="1815"/>
      <c r="BIE2" s="1815"/>
      <c r="BIF2" s="1815"/>
      <c r="BIG2" s="1815"/>
      <c r="BIH2" s="1815"/>
      <c r="BII2" s="1815"/>
      <c r="BIJ2" s="1815"/>
      <c r="BIK2" s="1815"/>
      <c r="BIL2" s="1815"/>
      <c r="BIM2" s="1815"/>
      <c r="BIN2" s="1815"/>
      <c r="BIO2" s="1815"/>
      <c r="BIP2" s="1815"/>
      <c r="BIQ2" s="1815"/>
      <c r="BIR2" s="1815"/>
      <c r="BIS2" s="1815"/>
      <c r="BIT2" s="1815"/>
      <c r="BIU2" s="1815"/>
      <c r="BIV2" s="1815"/>
      <c r="BIW2" s="1815"/>
      <c r="BIX2" s="1815"/>
      <c r="BIY2" s="1815"/>
      <c r="BIZ2" s="1815"/>
      <c r="BJA2" s="1815"/>
      <c r="BJB2" s="1815"/>
      <c r="BJC2" s="1815"/>
      <c r="BJD2" s="1815"/>
      <c r="BJE2" s="1815"/>
      <c r="BJF2" s="1815"/>
      <c r="BJG2" s="1815"/>
      <c r="BJH2" s="1815"/>
      <c r="BJI2" s="1815"/>
      <c r="BJJ2" s="1815"/>
      <c r="BJK2" s="1815"/>
      <c r="BJL2" s="1815"/>
      <c r="BJM2" s="1815"/>
      <c r="BJN2" s="1815"/>
      <c r="BJO2" s="1815"/>
      <c r="BJP2" s="1815"/>
      <c r="BJQ2" s="1815"/>
      <c r="BJR2" s="1815"/>
      <c r="BJS2" s="1815"/>
      <c r="BJT2" s="1815"/>
      <c r="BJU2" s="1815"/>
      <c r="BJV2" s="1815"/>
      <c r="BJW2" s="1815"/>
      <c r="BJX2" s="1815"/>
      <c r="BJY2" s="1815"/>
      <c r="BJZ2" s="1815"/>
      <c r="BKA2" s="1815"/>
      <c r="BKB2" s="1815"/>
      <c r="BKC2" s="1815"/>
      <c r="BKD2" s="1815"/>
      <c r="BKE2" s="1815"/>
      <c r="BKF2" s="1815"/>
      <c r="BKG2" s="1815"/>
      <c r="BKH2" s="1815"/>
      <c r="BKI2" s="1815"/>
      <c r="BKJ2" s="1815"/>
      <c r="BKK2" s="1815"/>
      <c r="BKL2" s="1815"/>
      <c r="BKM2" s="1815"/>
      <c r="BKN2" s="1815"/>
      <c r="BKO2" s="1815"/>
      <c r="BKP2" s="1815"/>
      <c r="BKQ2" s="1815"/>
      <c r="BKR2" s="1815"/>
      <c r="BKS2" s="1815"/>
      <c r="BKT2" s="1815"/>
      <c r="BKU2" s="1815"/>
      <c r="BKV2" s="1815"/>
      <c r="BKW2" s="1815"/>
      <c r="BKX2" s="1815"/>
      <c r="BKY2" s="1815"/>
      <c r="BKZ2" s="1815"/>
      <c r="BLA2" s="1815"/>
      <c r="BLB2" s="1815"/>
      <c r="BLC2" s="1815"/>
      <c r="BLD2" s="1815"/>
      <c r="BLE2" s="1815"/>
      <c r="BLF2" s="1815"/>
      <c r="BLG2" s="1815"/>
      <c r="BLH2" s="1815"/>
      <c r="BLI2" s="1815"/>
      <c r="BLJ2" s="1815"/>
      <c r="BLK2" s="1815"/>
      <c r="BLL2" s="1815"/>
      <c r="BLM2" s="1815"/>
      <c r="BLN2" s="1815"/>
      <c r="BLO2" s="1815"/>
      <c r="BLP2" s="1815"/>
      <c r="BLQ2" s="1815"/>
      <c r="BLR2" s="1815"/>
      <c r="BLS2" s="1815"/>
      <c r="BLT2" s="1815"/>
      <c r="BLU2" s="1815"/>
      <c r="BLV2" s="1815"/>
      <c r="BLW2" s="1815"/>
      <c r="BLX2" s="1815"/>
      <c r="BLY2" s="1815"/>
      <c r="BLZ2" s="1815"/>
      <c r="BMA2" s="1815"/>
      <c r="BMB2" s="1815"/>
      <c r="BMC2" s="1815"/>
      <c r="BMD2" s="1815"/>
      <c r="BME2" s="1815"/>
      <c r="BMF2" s="1815"/>
      <c r="BMG2" s="1815"/>
      <c r="BMH2" s="1815"/>
      <c r="BMI2" s="1815"/>
      <c r="BMJ2" s="1815"/>
      <c r="BMK2" s="1815"/>
      <c r="BML2" s="1815"/>
      <c r="BMM2" s="1815"/>
      <c r="BMN2" s="1815"/>
      <c r="BMO2" s="1815"/>
      <c r="BMP2" s="1815"/>
      <c r="BMQ2" s="1815"/>
      <c r="BMR2" s="1815"/>
      <c r="BMS2" s="1815"/>
      <c r="BMT2" s="1815"/>
      <c r="BMU2" s="1815"/>
      <c r="BMV2" s="1815"/>
      <c r="BMW2" s="1815"/>
      <c r="BMX2" s="1815"/>
      <c r="BMY2" s="1815"/>
      <c r="BMZ2" s="1815"/>
      <c r="BNA2" s="1815"/>
      <c r="BNB2" s="1815"/>
      <c r="BNC2" s="1815"/>
      <c r="BND2" s="1815"/>
      <c r="BNE2" s="1815"/>
      <c r="BNF2" s="1815"/>
      <c r="BNG2" s="1815"/>
      <c r="BNH2" s="1815"/>
      <c r="BNI2" s="1815"/>
      <c r="BNJ2" s="1815"/>
      <c r="BNK2" s="1815"/>
      <c r="BNL2" s="1815"/>
      <c r="BNM2" s="1815"/>
      <c r="BNN2" s="1815"/>
      <c r="BNO2" s="1815"/>
      <c r="BNP2" s="1815"/>
      <c r="BNQ2" s="1815"/>
      <c r="BNR2" s="1815"/>
      <c r="BNS2" s="1815"/>
      <c r="BNT2" s="1815"/>
      <c r="BNU2" s="1815"/>
      <c r="BNV2" s="1815"/>
      <c r="BNW2" s="1815"/>
      <c r="BNX2" s="1815"/>
      <c r="BNY2" s="1815"/>
      <c r="BNZ2" s="1815"/>
      <c r="BOA2" s="1815"/>
      <c r="BOB2" s="1815"/>
      <c r="BOC2" s="1815"/>
      <c r="BOD2" s="1815"/>
      <c r="BOE2" s="1815"/>
      <c r="BOF2" s="1815"/>
      <c r="BOG2" s="1815"/>
      <c r="BOH2" s="1815"/>
      <c r="BOI2" s="1815"/>
      <c r="BOJ2" s="1815"/>
      <c r="BOK2" s="1815"/>
      <c r="BOL2" s="1815"/>
      <c r="BOM2" s="1815"/>
      <c r="BON2" s="1815"/>
      <c r="BOO2" s="1815"/>
      <c r="BOP2" s="1815"/>
      <c r="BOQ2" s="1815"/>
      <c r="BOR2" s="1815"/>
      <c r="BOS2" s="1815"/>
      <c r="BOT2" s="1815"/>
      <c r="BOU2" s="1815"/>
      <c r="BOV2" s="1815"/>
      <c r="BOW2" s="1815"/>
      <c r="BOX2" s="1815"/>
      <c r="BOY2" s="1815"/>
      <c r="BOZ2" s="1815"/>
      <c r="BPA2" s="1815"/>
      <c r="BPB2" s="1815"/>
      <c r="BPC2" s="1815"/>
      <c r="BPD2" s="1815"/>
      <c r="BPE2" s="1815"/>
      <c r="BPF2" s="1815"/>
      <c r="BPG2" s="1815"/>
      <c r="BPH2" s="1815"/>
      <c r="BPI2" s="1815"/>
      <c r="BPJ2" s="1815"/>
      <c r="BPK2" s="1815"/>
      <c r="BPL2" s="1815"/>
      <c r="BPM2" s="1815"/>
      <c r="BPN2" s="1815"/>
      <c r="BPO2" s="1815"/>
      <c r="BPP2" s="1815"/>
      <c r="BPQ2" s="1815"/>
      <c r="BPR2" s="1815"/>
      <c r="BPS2" s="1815"/>
      <c r="BPT2" s="1815"/>
      <c r="BPU2" s="1815"/>
      <c r="BPV2" s="1815"/>
      <c r="BPW2" s="1815"/>
      <c r="BPX2" s="1815"/>
      <c r="BPY2" s="1815"/>
      <c r="BPZ2" s="1815"/>
      <c r="BQA2" s="1815"/>
      <c r="BQB2" s="1815"/>
      <c r="BQC2" s="1815"/>
      <c r="BQD2" s="1815"/>
      <c r="BQE2" s="1815"/>
      <c r="BQF2" s="1815"/>
      <c r="BQG2" s="1815"/>
      <c r="BQH2" s="1815"/>
      <c r="BQI2" s="1815"/>
      <c r="BQJ2" s="1815"/>
      <c r="BQK2" s="1815"/>
      <c r="BQL2" s="1815"/>
      <c r="BQM2" s="1815"/>
      <c r="BQN2" s="1815"/>
      <c r="BQO2" s="1815"/>
      <c r="BQP2" s="1815"/>
      <c r="BQQ2" s="1815"/>
      <c r="BQR2" s="1815"/>
      <c r="BQS2" s="1815"/>
      <c r="BQT2" s="1815"/>
      <c r="BQU2" s="1815"/>
      <c r="BQV2" s="1815"/>
      <c r="BQW2" s="1815"/>
      <c r="BQX2" s="1815"/>
      <c r="BQY2" s="1815"/>
      <c r="BQZ2" s="1815"/>
      <c r="BRA2" s="1815"/>
      <c r="BRB2" s="1815"/>
      <c r="BRC2" s="1815"/>
      <c r="BRD2" s="1815"/>
      <c r="BRE2" s="1815"/>
      <c r="BRF2" s="1815"/>
      <c r="BRG2" s="1815"/>
      <c r="BRH2" s="1815"/>
      <c r="BRI2" s="1815"/>
      <c r="BRJ2" s="1815"/>
      <c r="BRK2" s="1815"/>
      <c r="BRL2" s="1815"/>
      <c r="BRM2" s="1815"/>
      <c r="BRN2" s="1815"/>
      <c r="BRO2" s="1815"/>
      <c r="BRP2" s="1815"/>
      <c r="BRQ2" s="1815"/>
      <c r="BRR2" s="1815"/>
      <c r="BRS2" s="1815"/>
      <c r="BRT2" s="1815"/>
      <c r="BRU2" s="1815"/>
      <c r="BRV2" s="1815"/>
      <c r="BRW2" s="1815"/>
      <c r="BRX2" s="1815"/>
      <c r="BRY2" s="1815"/>
      <c r="BRZ2" s="1815"/>
      <c r="BSA2" s="1815"/>
      <c r="BSB2" s="1815"/>
      <c r="BSC2" s="1815"/>
      <c r="BSD2" s="1815"/>
      <c r="BSE2" s="1815"/>
      <c r="BSF2" s="1815"/>
      <c r="BSG2" s="1815"/>
      <c r="BSH2" s="1815"/>
      <c r="BSI2" s="1815"/>
      <c r="BSJ2" s="1815"/>
      <c r="BSK2" s="1815"/>
      <c r="BSL2" s="1815"/>
      <c r="BSM2" s="1815"/>
      <c r="BSN2" s="1815"/>
      <c r="BSO2" s="1815"/>
      <c r="BSP2" s="1815"/>
      <c r="BSQ2" s="1815"/>
      <c r="BSR2" s="1815"/>
      <c r="BSS2" s="1815"/>
      <c r="BST2" s="1815"/>
      <c r="BSU2" s="1815"/>
      <c r="BSV2" s="1815"/>
      <c r="BSW2" s="1815"/>
      <c r="BSX2" s="1815"/>
      <c r="BSY2" s="1815"/>
      <c r="BSZ2" s="1815"/>
      <c r="BTA2" s="1815"/>
      <c r="BTB2" s="1815"/>
      <c r="BTC2" s="1815"/>
      <c r="BTD2" s="1815"/>
      <c r="BTE2" s="1815"/>
      <c r="BTF2" s="1815"/>
      <c r="BTG2" s="1815"/>
      <c r="BTH2" s="1815"/>
      <c r="BTI2" s="1815"/>
      <c r="BTJ2" s="1815"/>
      <c r="BTK2" s="1815"/>
      <c r="BTL2" s="1815"/>
      <c r="BTM2" s="1815"/>
      <c r="BTN2" s="1815"/>
      <c r="BTO2" s="1815"/>
      <c r="BTP2" s="1815"/>
      <c r="BTQ2" s="1815"/>
      <c r="BTR2" s="1815"/>
      <c r="BTS2" s="1815"/>
      <c r="BTT2" s="1815"/>
      <c r="BTU2" s="1815"/>
      <c r="BTV2" s="1815"/>
      <c r="BTW2" s="1815"/>
      <c r="BTX2" s="1815"/>
      <c r="BTY2" s="1815"/>
      <c r="BTZ2" s="1815"/>
      <c r="BUA2" s="1815"/>
      <c r="BUB2" s="1815"/>
      <c r="BUC2" s="1815"/>
      <c r="BUD2" s="1815"/>
      <c r="BUE2" s="1815"/>
      <c r="BUF2" s="1815"/>
      <c r="BUG2" s="1815"/>
      <c r="BUH2" s="1815"/>
      <c r="BUI2" s="1815"/>
      <c r="BUJ2" s="1815"/>
      <c r="BUK2" s="1815"/>
      <c r="BUL2" s="1815"/>
      <c r="BUM2" s="1815"/>
      <c r="BUN2" s="1815"/>
      <c r="BUO2" s="1815"/>
      <c r="BUP2" s="1815"/>
      <c r="BUQ2" s="1815"/>
      <c r="BUR2" s="1815"/>
      <c r="BUS2" s="1815"/>
      <c r="BUT2" s="1815"/>
      <c r="BUU2" s="1815"/>
      <c r="BUV2" s="1815"/>
      <c r="BUW2" s="1815"/>
      <c r="BUX2" s="1815"/>
      <c r="BUY2" s="1815"/>
      <c r="BUZ2" s="1815"/>
      <c r="BVA2" s="1815"/>
      <c r="BVB2" s="1815"/>
      <c r="BVC2" s="1815"/>
      <c r="BVD2" s="1815"/>
      <c r="BVE2" s="1815"/>
      <c r="BVF2" s="1815"/>
      <c r="BVG2" s="1815"/>
      <c r="BVH2" s="1815"/>
      <c r="BVI2" s="1815"/>
      <c r="BVJ2" s="1815"/>
      <c r="BVK2" s="1815"/>
      <c r="BVL2" s="1815"/>
      <c r="BVM2" s="1815"/>
      <c r="BVN2" s="1815"/>
      <c r="BVO2" s="1815"/>
      <c r="BVP2" s="1815"/>
      <c r="BVQ2" s="1815"/>
      <c r="BVR2" s="1815"/>
      <c r="BVS2" s="1815"/>
      <c r="BVT2" s="1815"/>
      <c r="BVU2" s="1815"/>
      <c r="BVV2" s="1815"/>
      <c r="BVW2" s="1815"/>
      <c r="BVX2" s="1815"/>
      <c r="BVY2" s="1815"/>
      <c r="BVZ2" s="1815"/>
      <c r="BWA2" s="1815"/>
      <c r="BWB2" s="1815"/>
      <c r="BWC2" s="1815"/>
      <c r="BWD2" s="1815"/>
      <c r="BWE2" s="1815"/>
      <c r="BWF2" s="1815"/>
      <c r="BWG2" s="1815"/>
      <c r="BWH2" s="1815"/>
      <c r="BWI2" s="1815"/>
      <c r="BWJ2" s="1815"/>
      <c r="BWK2" s="1815"/>
      <c r="BWL2" s="1815"/>
      <c r="BWM2" s="1815"/>
      <c r="BWN2" s="1815"/>
      <c r="BWO2" s="1815"/>
      <c r="BWP2" s="1815"/>
      <c r="BWQ2" s="1815"/>
      <c r="BWR2" s="1815"/>
      <c r="BWS2" s="1815"/>
      <c r="BWT2" s="1815"/>
      <c r="BWU2" s="1815"/>
      <c r="BWV2" s="1815"/>
      <c r="BWW2" s="1815"/>
      <c r="BWX2" s="1815"/>
      <c r="BWY2" s="1815"/>
      <c r="BWZ2" s="1815"/>
      <c r="BXA2" s="1815"/>
      <c r="BXB2" s="1815"/>
      <c r="BXC2" s="1815"/>
      <c r="BXD2" s="1815"/>
      <c r="BXE2" s="1815"/>
      <c r="BXF2" s="1815"/>
      <c r="BXG2" s="1815"/>
      <c r="BXH2" s="1815"/>
      <c r="BXI2" s="1815"/>
      <c r="BXJ2" s="1815"/>
      <c r="BXK2" s="1815"/>
      <c r="BXL2" s="1815"/>
      <c r="BXM2" s="1815"/>
      <c r="BXN2" s="1815"/>
      <c r="BXO2" s="1815"/>
      <c r="BXP2" s="1815"/>
      <c r="BXQ2" s="1815"/>
      <c r="BXR2" s="1815"/>
      <c r="BXS2" s="1815"/>
      <c r="BXT2" s="1815"/>
      <c r="BXU2" s="1815"/>
      <c r="BXV2" s="1815"/>
      <c r="BXW2" s="1815"/>
      <c r="BXX2" s="1815"/>
      <c r="BXY2" s="1815"/>
      <c r="BXZ2" s="1815"/>
      <c r="BYA2" s="1815"/>
      <c r="BYB2" s="1815"/>
      <c r="BYC2" s="1815"/>
      <c r="BYD2" s="1815"/>
      <c r="BYE2" s="1815"/>
      <c r="BYF2" s="1815"/>
      <c r="BYG2" s="1815"/>
      <c r="BYH2" s="1815"/>
      <c r="BYI2" s="1815"/>
      <c r="BYJ2" s="1815"/>
      <c r="BYK2" s="1815"/>
      <c r="BYL2" s="1815"/>
      <c r="BYM2" s="1815"/>
      <c r="BYN2" s="1815"/>
      <c r="BYO2" s="1815"/>
      <c r="BYP2" s="1815"/>
      <c r="BYQ2" s="1815"/>
      <c r="BYR2" s="1815"/>
      <c r="BYS2" s="1815"/>
      <c r="BYT2" s="1815"/>
      <c r="BYU2" s="1815"/>
      <c r="BYV2" s="1815"/>
      <c r="BYW2" s="1815"/>
      <c r="BYX2" s="1815"/>
      <c r="BYY2" s="1815"/>
      <c r="BYZ2" s="1815"/>
      <c r="BZA2" s="1815"/>
      <c r="BZB2" s="1815"/>
      <c r="BZC2" s="1815"/>
      <c r="BZD2" s="1815"/>
      <c r="BZE2" s="1815"/>
      <c r="BZF2" s="1815"/>
      <c r="BZG2" s="1815"/>
      <c r="BZH2" s="1815"/>
      <c r="BZI2" s="1815"/>
      <c r="BZJ2" s="1815"/>
      <c r="BZK2" s="1815"/>
      <c r="BZL2" s="1815"/>
      <c r="BZM2" s="1815"/>
      <c r="BZN2" s="1815"/>
      <c r="BZO2" s="1815"/>
      <c r="BZP2" s="1815"/>
      <c r="BZQ2" s="1815"/>
      <c r="BZR2" s="1815"/>
      <c r="BZS2" s="1815"/>
      <c r="BZT2" s="1815"/>
      <c r="BZU2" s="1815"/>
      <c r="BZV2" s="1815"/>
      <c r="BZW2" s="1815"/>
      <c r="BZX2" s="1815"/>
      <c r="BZY2" s="1815"/>
      <c r="BZZ2" s="1815"/>
      <c r="CAA2" s="1815"/>
      <c r="CAB2" s="1815"/>
      <c r="CAC2" s="1815"/>
      <c r="CAD2" s="1815"/>
      <c r="CAE2" s="1815"/>
      <c r="CAF2" s="1815"/>
      <c r="CAG2" s="1815"/>
      <c r="CAH2" s="1815"/>
      <c r="CAI2" s="1815"/>
      <c r="CAJ2" s="1815"/>
      <c r="CAK2" s="1815"/>
      <c r="CAL2" s="1815"/>
      <c r="CAM2" s="1815"/>
      <c r="CAN2" s="1815"/>
      <c r="CAO2" s="1815"/>
      <c r="CAP2" s="1815"/>
      <c r="CAQ2" s="1815"/>
      <c r="CAR2" s="1815"/>
      <c r="CAS2" s="1815"/>
      <c r="CAT2" s="1815"/>
      <c r="CAU2" s="1815"/>
      <c r="CAV2" s="1815"/>
      <c r="CAW2" s="1815"/>
      <c r="CAX2" s="1815"/>
      <c r="CAY2" s="1815"/>
      <c r="CAZ2" s="1815"/>
      <c r="CBA2" s="1815"/>
      <c r="CBB2" s="1815"/>
      <c r="CBC2" s="1815"/>
      <c r="CBD2" s="1815"/>
      <c r="CBE2" s="1815"/>
      <c r="CBF2" s="1815"/>
      <c r="CBG2" s="1815"/>
      <c r="CBH2" s="1815"/>
      <c r="CBI2" s="1815"/>
      <c r="CBJ2" s="1815"/>
      <c r="CBK2" s="1815"/>
      <c r="CBL2" s="1815"/>
      <c r="CBM2" s="1815"/>
      <c r="CBN2" s="1815"/>
      <c r="CBO2" s="1815"/>
      <c r="CBP2" s="1815"/>
      <c r="CBQ2" s="1815"/>
      <c r="CBR2" s="1815"/>
      <c r="CBS2" s="1815"/>
      <c r="CBT2" s="1815"/>
      <c r="CBU2" s="1815"/>
      <c r="CBV2" s="1815"/>
      <c r="CBW2" s="1815"/>
      <c r="CBX2" s="1815"/>
      <c r="CBY2" s="1815"/>
      <c r="CBZ2" s="1815"/>
      <c r="CCA2" s="1815"/>
      <c r="CCB2" s="1815"/>
      <c r="CCC2" s="1815"/>
      <c r="CCD2" s="1815"/>
      <c r="CCE2" s="1815"/>
      <c r="CCF2" s="1815"/>
      <c r="CCG2" s="1815"/>
      <c r="CCH2" s="1815"/>
      <c r="CCI2" s="1815"/>
      <c r="CCJ2" s="1815"/>
      <c r="CCK2" s="1815"/>
      <c r="CCL2" s="1815"/>
      <c r="CCM2" s="1815"/>
      <c r="CCN2" s="1815"/>
      <c r="CCO2" s="1815"/>
      <c r="CCP2" s="1815"/>
      <c r="CCQ2" s="1815"/>
      <c r="CCR2" s="1815"/>
      <c r="CCS2" s="1815"/>
      <c r="CCT2" s="1815"/>
      <c r="CCU2" s="1815"/>
      <c r="CCV2" s="1815"/>
      <c r="CCW2" s="1815"/>
      <c r="CCX2" s="1815"/>
      <c r="CCY2" s="1815"/>
      <c r="CCZ2" s="1815"/>
      <c r="CDA2" s="1815"/>
      <c r="CDB2" s="1815"/>
      <c r="CDC2" s="1815"/>
      <c r="CDD2" s="1815"/>
      <c r="CDE2" s="1815"/>
      <c r="CDF2" s="1815"/>
      <c r="CDG2" s="1815"/>
      <c r="CDH2" s="1815"/>
      <c r="CDI2" s="1815"/>
      <c r="CDJ2" s="1815"/>
      <c r="CDK2" s="1815"/>
      <c r="CDL2" s="1815"/>
      <c r="CDM2" s="1815"/>
      <c r="CDN2" s="1815"/>
      <c r="CDO2" s="1815"/>
      <c r="CDP2" s="1815"/>
      <c r="CDQ2" s="1815"/>
      <c r="CDR2" s="1815"/>
      <c r="CDS2" s="1815"/>
      <c r="CDT2" s="1815"/>
      <c r="CDU2" s="1815"/>
      <c r="CDV2" s="1815"/>
      <c r="CDW2" s="1815"/>
      <c r="CDX2" s="1815"/>
      <c r="CDY2" s="1815"/>
      <c r="CDZ2" s="1815"/>
      <c r="CEA2" s="1815"/>
      <c r="CEB2" s="1815"/>
      <c r="CEC2" s="1815"/>
      <c r="CED2" s="1815"/>
      <c r="CEE2" s="1815"/>
      <c r="CEF2" s="1815"/>
      <c r="CEG2" s="1815"/>
      <c r="CEH2" s="1815"/>
      <c r="CEI2" s="1815"/>
      <c r="CEJ2" s="1815"/>
      <c r="CEK2" s="1815"/>
      <c r="CEL2" s="1815"/>
      <c r="CEM2" s="1815"/>
      <c r="CEN2" s="1815"/>
      <c r="CEO2" s="1815"/>
      <c r="CEP2" s="1815"/>
      <c r="CEQ2" s="1815"/>
      <c r="CER2" s="1815"/>
      <c r="CES2" s="1815"/>
      <c r="CET2" s="1815"/>
      <c r="CEU2" s="1815"/>
      <c r="CEV2" s="1815"/>
      <c r="CEW2" s="1815"/>
      <c r="CEX2" s="1815"/>
      <c r="CEY2" s="1815"/>
      <c r="CEZ2" s="1815"/>
      <c r="CFA2" s="1815"/>
      <c r="CFB2" s="1815"/>
      <c r="CFC2" s="1815"/>
      <c r="CFD2" s="1815"/>
      <c r="CFE2" s="1815"/>
      <c r="CFF2" s="1815"/>
      <c r="CFG2" s="1815"/>
      <c r="CFH2" s="1815"/>
      <c r="CFI2" s="1815"/>
      <c r="CFJ2" s="1815"/>
      <c r="CFK2" s="1815"/>
      <c r="CFL2" s="1815"/>
      <c r="CFM2" s="1815"/>
      <c r="CFN2" s="1815"/>
      <c r="CFO2" s="1815"/>
      <c r="CFP2" s="1815"/>
      <c r="CFQ2" s="1815"/>
      <c r="CFR2" s="1815"/>
      <c r="CFS2" s="1815"/>
      <c r="CFT2" s="1815"/>
      <c r="CFU2" s="1815"/>
      <c r="CFV2" s="1815"/>
      <c r="CFW2" s="1815"/>
      <c r="CFX2" s="1815"/>
      <c r="CFY2" s="1815"/>
      <c r="CFZ2" s="1815"/>
      <c r="CGA2" s="1815"/>
      <c r="CGB2" s="1815"/>
      <c r="CGC2" s="1815"/>
      <c r="CGD2" s="1815"/>
      <c r="CGE2" s="1815"/>
      <c r="CGF2" s="1815"/>
      <c r="CGG2" s="1815"/>
      <c r="CGH2" s="1815"/>
      <c r="CGI2" s="1815"/>
      <c r="CGJ2" s="1815"/>
      <c r="CGK2" s="1815"/>
      <c r="CGL2" s="1815"/>
      <c r="CGM2" s="1815"/>
      <c r="CGN2" s="1815"/>
      <c r="CGO2" s="1815"/>
      <c r="CGP2" s="1815"/>
      <c r="CGQ2" s="1815"/>
      <c r="CGR2" s="1815"/>
      <c r="CGS2" s="1815"/>
      <c r="CGT2" s="1815"/>
      <c r="CGU2" s="1815"/>
      <c r="CGV2" s="1815"/>
      <c r="CGW2" s="1815"/>
      <c r="CGX2" s="1815"/>
      <c r="CGY2" s="1815"/>
      <c r="CGZ2" s="1815"/>
      <c r="CHA2" s="1815"/>
      <c r="CHB2" s="1815"/>
      <c r="CHC2" s="1815"/>
      <c r="CHD2" s="1815"/>
      <c r="CHE2" s="1815"/>
      <c r="CHF2" s="1815"/>
      <c r="CHG2" s="1815"/>
      <c r="CHH2" s="1815"/>
      <c r="CHI2" s="1815"/>
      <c r="CHJ2" s="1815"/>
      <c r="CHK2" s="1815"/>
      <c r="CHL2" s="1815"/>
      <c r="CHM2" s="1815"/>
      <c r="CHN2" s="1815"/>
      <c r="CHO2" s="1815"/>
      <c r="CHP2" s="1815"/>
      <c r="CHQ2" s="1815"/>
      <c r="CHR2" s="1815"/>
      <c r="CHS2" s="1815"/>
      <c r="CHT2" s="1815"/>
      <c r="CHU2" s="1815"/>
      <c r="CHV2" s="1815"/>
      <c r="CHW2" s="1815"/>
      <c r="CHX2" s="1815"/>
      <c r="CHY2" s="1815"/>
      <c r="CHZ2" s="1815"/>
      <c r="CIA2" s="1815"/>
      <c r="CIB2" s="1815"/>
      <c r="CIC2" s="1815"/>
      <c r="CID2" s="1815"/>
      <c r="CIE2" s="1815"/>
      <c r="CIF2" s="1815"/>
      <c r="CIG2" s="1815"/>
      <c r="CIH2" s="1815"/>
      <c r="CII2" s="1815"/>
      <c r="CIJ2" s="1815"/>
      <c r="CIK2" s="1815"/>
      <c r="CIL2" s="1815"/>
      <c r="CIM2" s="1815"/>
      <c r="CIN2" s="1815"/>
      <c r="CIO2" s="1815"/>
      <c r="CIP2" s="1815"/>
      <c r="CIQ2" s="1815"/>
      <c r="CIR2" s="1815"/>
      <c r="CIS2" s="1815"/>
      <c r="CIT2" s="1815"/>
      <c r="CIU2" s="1815"/>
      <c r="CIV2" s="1815"/>
      <c r="CIW2" s="1815"/>
      <c r="CIX2" s="1815"/>
      <c r="CIY2" s="1815"/>
      <c r="CIZ2" s="1815"/>
      <c r="CJA2" s="1815"/>
      <c r="CJB2" s="1815"/>
      <c r="CJC2" s="1815"/>
      <c r="CJD2" s="1815"/>
      <c r="CJE2" s="1815"/>
      <c r="CJF2" s="1815"/>
      <c r="CJG2" s="1815"/>
      <c r="CJH2" s="1815"/>
      <c r="CJI2" s="1815"/>
      <c r="CJJ2" s="1815"/>
      <c r="CJK2" s="1815"/>
      <c r="CJL2" s="1815"/>
      <c r="CJM2" s="1815"/>
      <c r="CJN2" s="1815"/>
      <c r="CJO2" s="1815"/>
      <c r="CJP2" s="1815"/>
      <c r="CJQ2" s="1815"/>
      <c r="CJR2" s="1815"/>
      <c r="CJS2" s="1815"/>
      <c r="CJT2" s="1815"/>
      <c r="CJU2" s="1815"/>
      <c r="CJV2" s="1815"/>
      <c r="CJW2" s="1815"/>
      <c r="CJX2" s="1815"/>
      <c r="CJY2" s="1815"/>
      <c r="CJZ2" s="1815"/>
      <c r="CKA2" s="1815"/>
      <c r="CKB2" s="1815"/>
      <c r="CKC2" s="1815"/>
      <c r="CKD2" s="1815"/>
      <c r="CKE2" s="1815"/>
      <c r="CKF2" s="1815"/>
      <c r="CKG2" s="1815"/>
      <c r="CKH2" s="1815"/>
      <c r="CKI2" s="1815"/>
      <c r="CKJ2" s="1815"/>
      <c r="CKK2" s="1815"/>
      <c r="CKL2" s="1815"/>
      <c r="CKM2" s="1815"/>
      <c r="CKN2" s="1815"/>
      <c r="CKO2" s="1815"/>
      <c r="CKP2" s="1815"/>
      <c r="CKQ2" s="1815"/>
      <c r="CKR2" s="1815"/>
      <c r="CKS2" s="1815"/>
      <c r="CKT2" s="1815"/>
      <c r="CKU2" s="1815"/>
      <c r="CKV2" s="1815"/>
      <c r="CKW2" s="1815"/>
      <c r="CKX2" s="1815"/>
      <c r="CKY2" s="1815"/>
      <c r="CKZ2" s="1815"/>
      <c r="CLA2" s="1815"/>
      <c r="CLB2" s="1815"/>
      <c r="CLC2" s="1815"/>
      <c r="CLD2" s="1815"/>
      <c r="CLE2" s="1815"/>
      <c r="CLF2" s="1815"/>
      <c r="CLG2" s="1815"/>
      <c r="CLH2" s="1815"/>
      <c r="CLI2" s="1815"/>
      <c r="CLJ2" s="1815"/>
      <c r="CLK2" s="1815"/>
      <c r="CLL2" s="1815"/>
      <c r="CLM2" s="1815"/>
      <c r="CLN2" s="1815"/>
      <c r="CLO2" s="1815"/>
      <c r="CLP2" s="1815"/>
      <c r="CLQ2" s="1815"/>
      <c r="CLR2" s="1815"/>
      <c r="CLS2" s="1815"/>
      <c r="CLT2" s="1815"/>
      <c r="CLU2" s="1815"/>
      <c r="CLV2" s="1815"/>
      <c r="CLW2" s="1815"/>
      <c r="CLX2" s="1815"/>
      <c r="CLY2" s="1815"/>
      <c r="CLZ2" s="1815"/>
      <c r="CMA2" s="1815"/>
      <c r="CMB2" s="1815"/>
      <c r="CMC2" s="1815"/>
      <c r="CMD2" s="1815"/>
      <c r="CME2" s="1815"/>
      <c r="CMF2" s="1815"/>
      <c r="CMG2" s="1815"/>
      <c r="CMH2" s="1815"/>
      <c r="CMI2" s="1815"/>
      <c r="CMJ2" s="1815"/>
      <c r="CMK2" s="1815"/>
      <c r="CML2" s="1815"/>
      <c r="CMM2" s="1815"/>
      <c r="CMN2" s="1815"/>
      <c r="CMO2" s="1815"/>
      <c r="CMP2" s="1815"/>
      <c r="CMQ2" s="1815"/>
      <c r="CMR2" s="1815"/>
      <c r="CMS2" s="1815"/>
      <c r="CMT2" s="1815"/>
      <c r="CMU2" s="1815"/>
      <c r="CMV2" s="1815"/>
      <c r="CMW2" s="1815"/>
      <c r="CMX2" s="1815"/>
      <c r="CMY2" s="1815"/>
      <c r="CMZ2" s="1815"/>
      <c r="CNA2" s="1815"/>
      <c r="CNB2" s="1815"/>
      <c r="CNC2" s="1815"/>
      <c r="CND2" s="1815"/>
      <c r="CNE2" s="1815"/>
      <c r="CNF2" s="1815"/>
      <c r="CNG2" s="1815"/>
      <c r="CNH2" s="1815"/>
      <c r="CNI2" s="1815"/>
      <c r="CNJ2" s="1815"/>
      <c r="CNK2" s="1815"/>
      <c r="CNL2" s="1815"/>
      <c r="CNM2" s="1815"/>
      <c r="CNN2" s="1815"/>
      <c r="CNO2" s="1815"/>
      <c r="CNP2" s="1815"/>
      <c r="CNQ2" s="1815"/>
      <c r="CNR2" s="1815"/>
      <c r="CNS2" s="1815"/>
      <c r="CNT2" s="1815"/>
      <c r="CNU2" s="1815"/>
      <c r="CNV2" s="1815"/>
      <c r="CNW2" s="1815"/>
      <c r="CNX2" s="1815"/>
      <c r="CNY2" s="1815"/>
      <c r="CNZ2" s="1815"/>
      <c r="COA2" s="1815"/>
      <c r="COB2" s="1815"/>
      <c r="COC2" s="1815"/>
      <c r="COD2" s="1815"/>
      <c r="COE2" s="1815"/>
      <c r="COF2" s="1815"/>
      <c r="COG2" s="1815"/>
      <c r="COH2" s="1815"/>
      <c r="COI2" s="1815"/>
      <c r="COJ2" s="1815"/>
      <c r="COK2" s="1815"/>
      <c r="COL2" s="1815"/>
      <c r="COM2" s="1815"/>
      <c r="CON2" s="1815"/>
      <c r="COO2" s="1815"/>
      <c r="COP2" s="1815"/>
      <c r="COQ2" s="1815"/>
      <c r="COR2" s="1815"/>
      <c r="COS2" s="1815"/>
      <c r="COT2" s="1815"/>
      <c r="COU2" s="1815"/>
      <c r="COV2" s="1815"/>
      <c r="COW2" s="1815"/>
      <c r="COX2" s="1815"/>
      <c r="COY2" s="1815"/>
      <c r="COZ2" s="1815"/>
      <c r="CPA2" s="1815"/>
      <c r="CPB2" s="1815"/>
      <c r="CPC2" s="1815"/>
      <c r="CPD2" s="1815"/>
      <c r="CPE2" s="1815"/>
      <c r="CPF2" s="1815"/>
      <c r="CPG2" s="1815"/>
      <c r="CPH2" s="1815"/>
      <c r="CPI2" s="1815"/>
      <c r="CPJ2" s="1815"/>
      <c r="CPK2" s="1815"/>
      <c r="CPL2" s="1815"/>
      <c r="CPM2" s="1815"/>
      <c r="CPN2" s="1815"/>
      <c r="CPO2" s="1815"/>
      <c r="CPP2" s="1815"/>
      <c r="CPQ2" s="1815"/>
      <c r="CPR2" s="1815"/>
      <c r="CPS2" s="1815"/>
      <c r="CPT2" s="1815"/>
      <c r="CPU2" s="1815"/>
      <c r="CPV2" s="1815"/>
      <c r="CPW2" s="1815"/>
      <c r="CPX2" s="1815"/>
      <c r="CPY2" s="1815"/>
      <c r="CPZ2" s="1815"/>
      <c r="CQA2" s="1815"/>
      <c r="CQB2" s="1815"/>
      <c r="CQC2" s="1815"/>
      <c r="CQD2" s="1815"/>
      <c r="CQE2" s="1815"/>
      <c r="CQF2" s="1815"/>
      <c r="CQG2" s="1815"/>
      <c r="CQH2" s="1815"/>
      <c r="CQI2" s="1815"/>
      <c r="CQJ2" s="1815"/>
      <c r="CQK2" s="1815"/>
      <c r="CQL2" s="1815"/>
      <c r="CQM2" s="1815"/>
      <c r="CQN2" s="1815"/>
      <c r="CQO2" s="1815"/>
      <c r="CQP2" s="1815"/>
      <c r="CQQ2" s="1815"/>
      <c r="CQR2" s="1815"/>
      <c r="CQS2" s="1815"/>
      <c r="CQT2" s="1815"/>
      <c r="CQU2" s="1815"/>
      <c r="CQV2" s="1815"/>
      <c r="CQW2" s="1815"/>
      <c r="CQX2" s="1815"/>
      <c r="CQY2" s="1815"/>
      <c r="CQZ2" s="1815"/>
      <c r="CRA2" s="1815"/>
      <c r="CRB2" s="1815"/>
      <c r="CRC2" s="1815"/>
      <c r="CRD2" s="1815"/>
      <c r="CRE2" s="1815"/>
      <c r="CRF2" s="1815"/>
      <c r="CRG2" s="1815"/>
      <c r="CRH2" s="1815"/>
      <c r="CRI2" s="1815"/>
      <c r="CRJ2" s="1815"/>
      <c r="CRK2" s="1815"/>
      <c r="CRL2" s="1815"/>
      <c r="CRM2" s="1815"/>
      <c r="CRN2" s="1815"/>
      <c r="CRO2" s="1815"/>
      <c r="CRP2" s="1815"/>
      <c r="CRQ2" s="1815"/>
      <c r="CRR2" s="1815"/>
      <c r="CRS2" s="1815"/>
      <c r="CRT2" s="1815"/>
      <c r="CRU2" s="1815"/>
      <c r="CRV2" s="1815"/>
      <c r="CRW2" s="1815"/>
      <c r="CRX2" s="1815"/>
      <c r="CRY2" s="1815"/>
      <c r="CRZ2" s="1815"/>
      <c r="CSA2" s="1815"/>
      <c r="CSB2" s="1815"/>
      <c r="CSC2" s="1815"/>
      <c r="CSD2" s="1815"/>
      <c r="CSE2" s="1815"/>
      <c r="CSF2" s="1815"/>
      <c r="CSG2" s="1815"/>
      <c r="CSH2" s="1815"/>
      <c r="CSI2" s="1815"/>
      <c r="CSJ2" s="1815"/>
      <c r="CSK2" s="1815"/>
      <c r="CSL2" s="1815"/>
      <c r="CSM2" s="1815"/>
      <c r="CSN2" s="1815"/>
      <c r="CSO2" s="1815"/>
      <c r="CSP2" s="1815"/>
      <c r="CSQ2" s="1815"/>
      <c r="CSR2" s="1815"/>
      <c r="CSS2" s="1815"/>
      <c r="CST2" s="1815"/>
      <c r="CSU2" s="1815"/>
      <c r="CSV2" s="1815"/>
      <c r="CSW2" s="1815"/>
      <c r="CSX2" s="1815"/>
      <c r="CSY2" s="1815"/>
      <c r="CSZ2" s="1815"/>
      <c r="CTA2" s="1815"/>
      <c r="CTB2" s="1815"/>
      <c r="CTC2" s="1815"/>
      <c r="CTD2" s="1815"/>
      <c r="CTE2" s="1815"/>
      <c r="CTF2" s="1815"/>
      <c r="CTG2" s="1815"/>
      <c r="CTH2" s="1815"/>
      <c r="CTI2" s="1815"/>
      <c r="CTJ2" s="1815"/>
      <c r="CTK2" s="1815"/>
      <c r="CTL2" s="1815"/>
      <c r="CTM2" s="1815"/>
      <c r="CTN2" s="1815"/>
      <c r="CTO2" s="1815"/>
      <c r="CTP2" s="1815"/>
      <c r="CTQ2" s="1815"/>
      <c r="CTR2" s="1815"/>
      <c r="CTS2" s="1815"/>
      <c r="CTT2" s="1815"/>
      <c r="CTU2" s="1815"/>
      <c r="CTV2" s="1815"/>
      <c r="CTW2" s="1815"/>
      <c r="CTX2" s="1815"/>
      <c r="CTY2" s="1815"/>
      <c r="CTZ2" s="1815"/>
      <c r="CUA2" s="1815"/>
      <c r="CUB2" s="1815"/>
      <c r="CUC2" s="1815"/>
      <c r="CUD2" s="1815"/>
      <c r="CUE2" s="1815"/>
      <c r="CUF2" s="1815"/>
      <c r="CUG2" s="1815"/>
      <c r="CUH2" s="1815"/>
      <c r="CUI2" s="1815"/>
      <c r="CUJ2" s="1815"/>
      <c r="CUK2" s="1815"/>
      <c r="CUL2" s="1815"/>
      <c r="CUM2" s="1815"/>
      <c r="CUN2" s="1815"/>
      <c r="CUO2" s="1815"/>
      <c r="CUP2" s="1815"/>
      <c r="CUQ2" s="1815"/>
      <c r="CUR2" s="1815"/>
      <c r="CUS2" s="1815"/>
      <c r="CUT2" s="1815"/>
      <c r="CUU2" s="1815"/>
      <c r="CUV2" s="1815"/>
      <c r="CUW2" s="1815"/>
      <c r="CUX2" s="1815"/>
      <c r="CUY2" s="1815"/>
      <c r="CUZ2" s="1815"/>
      <c r="CVA2" s="1815"/>
      <c r="CVB2" s="1815"/>
      <c r="CVC2" s="1815"/>
      <c r="CVD2" s="1815"/>
      <c r="CVE2" s="1815"/>
      <c r="CVF2" s="1815"/>
      <c r="CVG2" s="1815"/>
      <c r="CVH2" s="1815"/>
      <c r="CVI2" s="1815"/>
      <c r="CVJ2" s="1815"/>
      <c r="CVK2" s="1815"/>
      <c r="CVL2" s="1815"/>
      <c r="CVM2" s="1815"/>
      <c r="CVN2" s="1815"/>
      <c r="CVO2" s="1815"/>
      <c r="CVP2" s="1815"/>
      <c r="CVQ2" s="1815"/>
      <c r="CVR2" s="1815"/>
      <c r="CVS2" s="1815"/>
      <c r="CVT2" s="1815"/>
      <c r="CVU2" s="1815"/>
      <c r="CVV2" s="1815"/>
      <c r="CVW2" s="1815"/>
      <c r="CVX2" s="1815"/>
      <c r="CVY2" s="1815"/>
      <c r="CVZ2" s="1815"/>
      <c r="CWA2" s="1815"/>
      <c r="CWB2" s="1815"/>
      <c r="CWC2" s="1815"/>
      <c r="CWD2" s="1815"/>
      <c r="CWE2" s="1815"/>
      <c r="CWF2" s="1815"/>
      <c r="CWG2" s="1815"/>
      <c r="CWH2" s="1815"/>
      <c r="CWI2" s="1815"/>
      <c r="CWJ2" s="1815"/>
      <c r="CWK2" s="1815"/>
      <c r="CWL2" s="1815"/>
      <c r="CWM2" s="1815"/>
      <c r="CWN2" s="1815"/>
      <c r="CWO2" s="1815"/>
      <c r="CWP2" s="1815"/>
      <c r="CWQ2" s="1815"/>
      <c r="CWR2" s="1815"/>
      <c r="CWS2" s="1815"/>
      <c r="CWT2" s="1815"/>
      <c r="CWU2" s="1815"/>
      <c r="CWV2" s="1815"/>
      <c r="CWW2" s="1815"/>
      <c r="CWX2" s="1815"/>
      <c r="CWY2" s="1815"/>
      <c r="CWZ2" s="1815"/>
      <c r="CXA2" s="1815"/>
      <c r="CXB2" s="1815"/>
      <c r="CXC2" s="1815"/>
      <c r="CXD2" s="1815"/>
      <c r="CXE2" s="1815"/>
      <c r="CXF2" s="1815"/>
      <c r="CXG2" s="1815"/>
      <c r="CXH2" s="1815"/>
      <c r="CXI2" s="1815"/>
      <c r="CXJ2" s="1815"/>
      <c r="CXK2" s="1815"/>
      <c r="CXL2" s="1815"/>
      <c r="CXM2" s="1815"/>
      <c r="CXN2" s="1815"/>
      <c r="CXO2" s="1815"/>
      <c r="CXP2" s="1815"/>
      <c r="CXQ2" s="1815"/>
      <c r="CXR2" s="1815"/>
      <c r="CXS2" s="1815"/>
      <c r="CXT2" s="1815"/>
      <c r="CXU2" s="1815"/>
      <c r="CXV2" s="1815"/>
      <c r="CXW2" s="1815"/>
      <c r="CXX2" s="1815"/>
      <c r="CXY2" s="1815"/>
      <c r="CXZ2" s="1815"/>
      <c r="CYA2" s="1815"/>
      <c r="CYB2" s="1815"/>
      <c r="CYC2" s="1815"/>
      <c r="CYD2" s="1815"/>
      <c r="CYE2" s="1815"/>
      <c r="CYF2" s="1815"/>
      <c r="CYG2" s="1815"/>
      <c r="CYH2" s="1815"/>
      <c r="CYI2" s="1815"/>
      <c r="CYJ2" s="1815"/>
      <c r="CYK2" s="1815"/>
      <c r="CYL2" s="1815"/>
      <c r="CYM2" s="1815"/>
      <c r="CYN2" s="1815"/>
      <c r="CYO2" s="1815"/>
      <c r="CYP2" s="1815"/>
      <c r="CYQ2" s="1815"/>
      <c r="CYR2" s="1815"/>
      <c r="CYS2" s="1815"/>
      <c r="CYT2" s="1815"/>
      <c r="CYU2" s="1815"/>
      <c r="CYV2" s="1815"/>
      <c r="CYW2" s="1815"/>
      <c r="CYX2" s="1815"/>
      <c r="CYY2" s="1815"/>
      <c r="CYZ2" s="1815"/>
      <c r="CZA2" s="1815"/>
      <c r="CZB2" s="1815"/>
      <c r="CZC2" s="1815"/>
      <c r="CZD2" s="1815"/>
      <c r="CZE2" s="1815"/>
      <c r="CZF2" s="1815"/>
      <c r="CZG2" s="1815"/>
      <c r="CZH2" s="1815"/>
      <c r="CZI2" s="1815"/>
      <c r="CZJ2" s="1815"/>
      <c r="CZK2" s="1815"/>
      <c r="CZL2" s="1815"/>
      <c r="CZM2" s="1815"/>
      <c r="CZN2" s="1815"/>
      <c r="CZO2" s="1815"/>
      <c r="CZP2" s="1815"/>
      <c r="CZQ2" s="1815"/>
      <c r="CZR2" s="1815"/>
      <c r="CZS2" s="1815"/>
      <c r="CZT2" s="1815"/>
      <c r="CZU2" s="1815"/>
      <c r="CZV2" s="1815"/>
      <c r="CZW2" s="1815"/>
      <c r="CZX2" s="1815"/>
      <c r="CZY2" s="1815"/>
      <c r="CZZ2" s="1815"/>
      <c r="DAA2" s="1815"/>
      <c r="DAB2" s="1815"/>
      <c r="DAC2" s="1815"/>
      <c r="DAD2" s="1815"/>
      <c r="DAE2" s="1815"/>
      <c r="DAF2" s="1815"/>
      <c r="DAG2" s="1815"/>
      <c r="DAH2" s="1815"/>
      <c r="DAI2" s="1815"/>
      <c r="DAJ2" s="1815"/>
      <c r="DAK2" s="1815"/>
      <c r="DAL2" s="1815"/>
      <c r="DAM2" s="1815"/>
      <c r="DAN2" s="1815"/>
      <c r="DAO2" s="1815"/>
      <c r="DAP2" s="1815"/>
      <c r="DAQ2" s="1815"/>
      <c r="DAR2" s="1815"/>
      <c r="DAS2" s="1815"/>
      <c r="DAT2" s="1815"/>
      <c r="DAU2" s="1815"/>
      <c r="DAV2" s="1815"/>
      <c r="DAW2" s="1815"/>
      <c r="DAX2" s="1815"/>
      <c r="DAY2" s="1815"/>
      <c r="DAZ2" s="1815"/>
      <c r="DBA2" s="1815"/>
      <c r="DBB2" s="1815"/>
      <c r="DBC2" s="1815"/>
      <c r="DBD2" s="1815"/>
      <c r="DBE2" s="1815"/>
      <c r="DBF2" s="1815"/>
      <c r="DBG2" s="1815"/>
      <c r="DBH2" s="1815"/>
      <c r="DBI2" s="1815"/>
      <c r="DBJ2" s="1815"/>
      <c r="DBK2" s="1815"/>
      <c r="DBL2" s="1815"/>
      <c r="DBM2" s="1815"/>
      <c r="DBN2" s="1815"/>
      <c r="DBO2" s="1815"/>
      <c r="DBP2" s="1815"/>
      <c r="DBQ2" s="1815"/>
      <c r="DBR2" s="1815"/>
      <c r="DBS2" s="1815"/>
      <c r="DBT2" s="1815"/>
      <c r="DBU2" s="1815"/>
      <c r="DBV2" s="1815"/>
      <c r="DBW2" s="1815"/>
      <c r="DBX2" s="1815"/>
      <c r="DBY2" s="1815"/>
      <c r="DBZ2" s="1815"/>
      <c r="DCA2" s="1815"/>
      <c r="DCB2" s="1815"/>
      <c r="DCC2" s="1815"/>
      <c r="DCD2" s="1815"/>
      <c r="DCE2" s="1815"/>
      <c r="DCF2" s="1815"/>
      <c r="DCG2" s="1815"/>
      <c r="DCH2" s="1815"/>
      <c r="DCI2" s="1815"/>
      <c r="DCJ2" s="1815"/>
      <c r="DCK2" s="1815"/>
      <c r="DCL2" s="1815"/>
      <c r="DCM2" s="1815"/>
      <c r="DCN2" s="1815"/>
      <c r="DCO2" s="1815"/>
      <c r="DCP2" s="1815"/>
      <c r="DCQ2" s="1815"/>
      <c r="DCR2" s="1815"/>
      <c r="DCS2" s="1815"/>
      <c r="DCT2" s="1815"/>
      <c r="DCU2" s="1815"/>
      <c r="DCV2" s="1815"/>
      <c r="DCW2" s="1815"/>
      <c r="DCX2" s="1815"/>
      <c r="DCY2" s="1815"/>
      <c r="DCZ2" s="1815"/>
      <c r="DDA2" s="1815"/>
      <c r="DDB2" s="1815"/>
      <c r="DDC2" s="1815"/>
      <c r="DDD2" s="1815"/>
      <c r="DDE2" s="1815"/>
      <c r="DDF2" s="1815"/>
      <c r="DDG2" s="1815"/>
      <c r="DDH2" s="1815"/>
      <c r="DDI2" s="1815"/>
      <c r="DDJ2" s="1815"/>
      <c r="DDK2" s="1815"/>
      <c r="DDL2" s="1815"/>
      <c r="DDM2" s="1815"/>
      <c r="DDN2" s="1815"/>
      <c r="DDO2" s="1815"/>
      <c r="DDP2" s="1815"/>
      <c r="DDQ2" s="1815"/>
      <c r="DDR2" s="1815"/>
      <c r="DDS2" s="1815"/>
      <c r="DDT2" s="1815"/>
      <c r="DDU2" s="1815"/>
      <c r="DDV2" s="1815"/>
      <c r="DDW2" s="1815"/>
      <c r="DDX2" s="1815"/>
      <c r="DDY2" s="1815"/>
      <c r="DDZ2" s="1815"/>
      <c r="DEA2" s="1815"/>
      <c r="DEB2" s="1815"/>
      <c r="DEC2" s="1815"/>
      <c r="DED2" s="1815"/>
      <c r="DEE2" s="1815"/>
      <c r="DEF2" s="1815"/>
      <c r="DEG2" s="1815"/>
      <c r="DEH2" s="1815"/>
      <c r="DEI2" s="1815"/>
      <c r="DEJ2" s="1815"/>
      <c r="DEK2" s="1815"/>
      <c r="DEL2" s="1815"/>
      <c r="DEM2" s="1815"/>
      <c r="DEN2" s="1815"/>
      <c r="DEO2" s="1815"/>
      <c r="DEP2" s="1815"/>
      <c r="DEQ2" s="1815"/>
      <c r="DER2" s="1815"/>
      <c r="DES2" s="1815"/>
      <c r="DET2" s="1815"/>
      <c r="DEU2" s="1815"/>
      <c r="DEV2" s="1815"/>
      <c r="DEW2" s="1815"/>
      <c r="DEX2" s="1815"/>
      <c r="DEY2" s="1815"/>
      <c r="DEZ2" s="1815"/>
      <c r="DFA2" s="1815"/>
      <c r="DFB2" s="1815"/>
      <c r="DFC2" s="1815"/>
      <c r="DFD2" s="1815"/>
      <c r="DFE2" s="1815"/>
      <c r="DFF2" s="1815"/>
      <c r="DFG2" s="1815"/>
      <c r="DFH2" s="1815"/>
      <c r="DFI2" s="1815"/>
      <c r="DFJ2" s="1815"/>
      <c r="DFK2" s="1815"/>
      <c r="DFL2" s="1815"/>
      <c r="DFM2" s="1815"/>
      <c r="DFN2" s="1815"/>
      <c r="DFO2" s="1815"/>
      <c r="DFP2" s="1815"/>
      <c r="DFQ2" s="1815"/>
      <c r="DFR2" s="1815"/>
      <c r="DFS2" s="1815"/>
      <c r="DFT2" s="1815"/>
      <c r="DFU2" s="1815"/>
      <c r="DFV2" s="1815"/>
      <c r="DFW2" s="1815"/>
      <c r="DFX2" s="1815"/>
      <c r="DFY2" s="1815"/>
      <c r="DFZ2" s="1815"/>
      <c r="DGA2" s="1815"/>
      <c r="DGB2" s="1815"/>
      <c r="DGC2" s="1815"/>
      <c r="DGD2" s="1815"/>
      <c r="DGE2" s="1815"/>
      <c r="DGF2" s="1815"/>
      <c r="DGG2" s="1815"/>
      <c r="DGH2" s="1815"/>
      <c r="DGI2" s="1815"/>
      <c r="DGJ2" s="1815"/>
      <c r="DGK2" s="1815"/>
      <c r="DGL2" s="1815"/>
      <c r="DGM2" s="1815"/>
      <c r="DGN2" s="1815"/>
      <c r="DGO2" s="1815"/>
      <c r="DGP2" s="1815"/>
      <c r="DGQ2" s="1815"/>
      <c r="DGR2" s="1815"/>
      <c r="DGS2" s="1815"/>
      <c r="DGT2" s="1815"/>
      <c r="DGU2" s="1815"/>
      <c r="DGV2" s="1815"/>
      <c r="DGW2" s="1815"/>
      <c r="DGX2" s="1815"/>
      <c r="DGY2" s="1815"/>
      <c r="DGZ2" s="1815"/>
      <c r="DHA2" s="1815"/>
      <c r="DHB2" s="1815"/>
      <c r="DHC2" s="1815"/>
      <c r="DHD2" s="1815"/>
      <c r="DHE2" s="1815"/>
      <c r="DHF2" s="1815"/>
      <c r="DHG2" s="1815"/>
      <c r="DHH2" s="1815"/>
      <c r="DHI2" s="1815"/>
      <c r="DHJ2" s="1815"/>
      <c r="DHK2" s="1815"/>
      <c r="DHL2" s="1815"/>
      <c r="DHM2" s="1815"/>
      <c r="DHN2" s="1815"/>
      <c r="DHO2" s="1815"/>
      <c r="DHP2" s="1815"/>
      <c r="DHQ2" s="1815"/>
      <c r="DHR2" s="1815"/>
      <c r="DHS2" s="1815"/>
      <c r="DHT2" s="1815"/>
      <c r="DHU2" s="1815"/>
      <c r="DHV2" s="1815"/>
      <c r="DHW2" s="1815"/>
      <c r="DHX2" s="1815"/>
      <c r="DHY2" s="1815"/>
      <c r="DHZ2" s="1815"/>
      <c r="DIA2" s="1815"/>
      <c r="DIB2" s="1815"/>
      <c r="DIC2" s="1815"/>
      <c r="DID2" s="1815"/>
      <c r="DIE2" s="1815"/>
      <c r="DIF2" s="1815"/>
      <c r="DIG2" s="1815"/>
      <c r="DIH2" s="1815"/>
      <c r="DII2" s="1815"/>
      <c r="DIJ2" s="1815"/>
      <c r="DIK2" s="1815"/>
      <c r="DIL2" s="1815"/>
      <c r="DIM2" s="1815"/>
      <c r="DIN2" s="1815"/>
      <c r="DIO2" s="1815"/>
      <c r="DIP2" s="1815"/>
      <c r="DIQ2" s="1815"/>
      <c r="DIR2" s="1815"/>
      <c r="DIS2" s="1815"/>
      <c r="DIT2" s="1815"/>
      <c r="DIU2" s="1815"/>
      <c r="DIV2" s="1815"/>
      <c r="DIW2" s="1815"/>
      <c r="DIX2" s="1815"/>
      <c r="DIY2" s="1815"/>
      <c r="DIZ2" s="1815"/>
      <c r="DJA2" s="1815"/>
      <c r="DJB2" s="1815"/>
      <c r="DJC2" s="1815"/>
      <c r="DJD2" s="1815"/>
      <c r="DJE2" s="1815"/>
      <c r="DJF2" s="1815"/>
      <c r="DJG2" s="1815"/>
      <c r="DJH2" s="1815"/>
      <c r="DJI2" s="1815"/>
      <c r="DJJ2" s="1815"/>
      <c r="DJK2" s="1815"/>
      <c r="DJL2" s="1815"/>
      <c r="DJM2" s="1815"/>
      <c r="DJN2" s="1815"/>
      <c r="DJO2" s="1815"/>
      <c r="DJP2" s="1815"/>
      <c r="DJQ2" s="1815"/>
      <c r="DJR2" s="1815"/>
      <c r="DJS2" s="1815"/>
      <c r="DJT2" s="1815"/>
      <c r="DJU2" s="1815"/>
      <c r="DJV2" s="1815"/>
      <c r="DJW2" s="1815"/>
      <c r="DJX2" s="1815"/>
      <c r="DJY2" s="1815"/>
      <c r="DJZ2" s="1815"/>
      <c r="DKA2" s="1815"/>
      <c r="DKB2" s="1815"/>
      <c r="DKC2" s="1815"/>
      <c r="DKD2" s="1815"/>
      <c r="DKE2" s="1815"/>
      <c r="DKF2" s="1815"/>
      <c r="DKG2" s="1815"/>
      <c r="DKH2" s="1815"/>
      <c r="DKI2" s="1815"/>
      <c r="DKJ2" s="1815"/>
      <c r="DKK2" s="1815"/>
      <c r="DKL2" s="1815"/>
      <c r="DKM2" s="1815"/>
      <c r="DKN2" s="1815"/>
      <c r="DKO2" s="1815"/>
      <c r="DKP2" s="1815"/>
      <c r="DKQ2" s="1815"/>
      <c r="DKR2" s="1815"/>
      <c r="DKS2" s="1815"/>
      <c r="DKT2" s="1815"/>
      <c r="DKU2" s="1815"/>
      <c r="DKV2" s="1815"/>
      <c r="DKW2" s="1815"/>
      <c r="DKX2" s="1815"/>
      <c r="DKY2" s="1815"/>
      <c r="DKZ2" s="1815"/>
      <c r="DLA2" s="1815"/>
      <c r="DLB2" s="1815"/>
      <c r="DLC2" s="1815"/>
      <c r="DLD2" s="1815"/>
      <c r="DLE2" s="1815"/>
      <c r="DLF2" s="1815"/>
      <c r="DLG2" s="1815"/>
      <c r="DLH2" s="1815"/>
      <c r="DLI2" s="1815"/>
      <c r="DLJ2" s="1815"/>
      <c r="DLK2" s="1815"/>
      <c r="DLL2" s="1815"/>
      <c r="DLM2" s="1815"/>
      <c r="DLN2" s="1815"/>
      <c r="DLO2" s="1815"/>
      <c r="DLP2" s="1815"/>
      <c r="DLQ2" s="1815"/>
      <c r="DLR2" s="1815"/>
      <c r="DLS2" s="1815"/>
      <c r="DLT2" s="1815"/>
      <c r="DLU2" s="1815"/>
      <c r="DLV2" s="1815"/>
      <c r="DLW2" s="1815"/>
      <c r="DLX2" s="1815"/>
      <c r="DLY2" s="1815"/>
      <c r="DLZ2" s="1815"/>
      <c r="DMA2" s="1815"/>
      <c r="DMB2" s="1815"/>
      <c r="DMC2" s="1815"/>
      <c r="DMD2" s="1815"/>
      <c r="DME2" s="1815"/>
      <c r="DMF2" s="1815"/>
      <c r="DMG2" s="1815"/>
      <c r="DMH2" s="1815"/>
      <c r="DMI2" s="1815"/>
      <c r="DMJ2" s="1815"/>
      <c r="DMK2" s="1815"/>
      <c r="DML2" s="1815"/>
      <c r="DMM2" s="1815"/>
      <c r="DMN2" s="1815"/>
      <c r="DMO2" s="1815"/>
      <c r="DMP2" s="1815"/>
      <c r="DMQ2" s="1815"/>
      <c r="DMR2" s="1815"/>
      <c r="DMS2" s="1815"/>
      <c r="DMT2" s="1815"/>
      <c r="DMU2" s="1815"/>
      <c r="DMV2" s="1815"/>
      <c r="DMW2" s="1815"/>
      <c r="DMX2" s="1815"/>
      <c r="DMY2" s="1815"/>
      <c r="DMZ2" s="1815"/>
      <c r="DNA2" s="1815"/>
      <c r="DNB2" s="1815"/>
      <c r="DNC2" s="1815"/>
      <c r="DND2" s="1815"/>
      <c r="DNE2" s="1815"/>
      <c r="DNF2" s="1815"/>
      <c r="DNG2" s="1815"/>
      <c r="DNH2" s="1815"/>
      <c r="DNI2" s="1815"/>
      <c r="DNJ2" s="1815"/>
      <c r="DNK2" s="1815"/>
      <c r="DNL2" s="1815"/>
      <c r="DNM2" s="1815"/>
      <c r="DNN2" s="1815"/>
      <c r="DNO2" s="1815"/>
      <c r="DNP2" s="1815"/>
      <c r="DNQ2" s="1815"/>
      <c r="DNR2" s="1815"/>
      <c r="DNS2" s="1815"/>
      <c r="DNT2" s="1815"/>
      <c r="DNU2" s="1815"/>
      <c r="DNV2" s="1815"/>
      <c r="DNW2" s="1815"/>
      <c r="DNX2" s="1815"/>
      <c r="DNY2" s="1815"/>
      <c r="DNZ2" s="1815"/>
      <c r="DOA2" s="1815"/>
      <c r="DOB2" s="1815"/>
      <c r="DOC2" s="1815"/>
      <c r="DOD2" s="1815"/>
      <c r="DOE2" s="1815"/>
      <c r="DOF2" s="1815"/>
      <c r="DOG2" s="1815"/>
      <c r="DOH2" s="1815"/>
      <c r="DOI2" s="1815"/>
      <c r="DOJ2" s="1815"/>
      <c r="DOK2" s="1815"/>
      <c r="DOL2" s="1815"/>
      <c r="DOM2" s="1815"/>
      <c r="DON2" s="1815"/>
      <c r="DOO2" s="1815"/>
      <c r="DOP2" s="1815"/>
      <c r="DOQ2" s="1815"/>
      <c r="DOR2" s="1815"/>
      <c r="DOS2" s="1815"/>
      <c r="DOT2" s="1815"/>
      <c r="DOU2" s="1815"/>
      <c r="DOV2" s="1815"/>
      <c r="DOW2" s="1815"/>
      <c r="DOX2" s="1815"/>
      <c r="DOY2" s="1815"/>
      <c r="DOZ2" s="1815"/>
      <c r="DPA2" s="1815"/>
      <c r="DPB2" s="1815"/>
      <c r="DPC2" s="1815"/>
      <c r="DPD2" s="1815"/>
      <c r="DPE2" s="1815"/>
      <c r="DPF2" s="1815"/>
      <c r="DPG2" s="1815"/>
      <c r="DPH2" s="1815"/>
      <c r="DPI2" s="1815"/>
      <c r="DPJ2" s="1815"/>
      <c r="DPK2" s="1815"/>
      <c r="DPL2" s="1815"/>
      <c r="DPM2" s="1815"/>
      <c r="DPN2" s="1815"/>
      <c r="DPO2" s="1815"/>
      <c r="DPP2" s="1815"/>
      <c r="DPQ2" s="1815"/>
      <c r="DPR2" s="1815"/>
      <c r="DPS2" s="1815"/>
      <c r="DPT2" s="1815"/>
      <c r="DPU2" s="1815"/>
      <c r="DPV2" s="1815"/>
      <c r="DPW2" s="1815"/>
      <c r="DPX2" s="1815"/>
      <c r="DPY2" s="1815"/>
      <c r="DPZ2" s="1815"/>
      <c r="DQA2" s="1815"/>
      <c r="DQB2" s="1815"/>
      <c r="DQC2" s="1815"/>
      <c r="DQD2" s="1815"/>
      <c r="DQE2" s="1815"/>
      <c r="DQF2" s="1815"/>
      <c r="DQG2" s="1815"/>
      <c r="DQH2" s="1815"/>
      <c r="DQI2" s="1815"/>
      <c r="DQJ2" s="1815"/>
      <c r="DQK2" s="1815"/>
      <c r="DQL2" s="1815"/>
      <c r="DQM2" s="1815"/>
      <c r="DQN2" s="1815"/>
      <c r="DQO2" s="1815"/>
      <c r="DQP2" s="1815"/>
      <c r="DQQ2" s="1815"/>
      <c r="DQR2" s="1815"/>
      <c r="DQS2" s="1815"/>
      <c r="DQT2" s="1815"/>
      <c r="DQU2" s="1815"/>
      <c r="DQV2" s="1815"/>
      <c r="DQW2" s="1815"/>
      <c r="DQX2" s="1815"/>
      <c r="DQY2" s="1815"/>
      <c r="DQZ2" s="1815"/>
      <c r="DRA2" s="1815"/>
      <c r="DRB2" s="1815"/>
      <c r="DRC2" s="1815"/>
      <c r="DRD2" s="1815"/>
      <c r="DRE2" s="1815"/>
      <c r="DRF2" s="1815"/>
      <c r="DRG2" s="1815"/>
      <c r="DRH2" s="1815"/>
      <c r="DRI2" s="1815"/>
      <c r="DRJ2" s="1815"/>
      <c r="DRK2" s="1815"/>
      <c r="DRL2" s="1815"/>
      <c r="DRM2" s="1815"/>
      <c r="DRN2" s="1815"/>
      <c r="DRO2" s="1815"/>
      <c r="DRP2" s="1815"/>
      <c r="DRQ2" s="1815"/>
      <c r="DRR2" s="1815"/>
      <c r="DRS2" s="1815"/>
      <c r="DRT2" s="1815"/>
      <c r="DRU2" s="1815"/>
      <c r="DRV2" s="1815"/>
      <c r="DRW2" s="1815"/>
      <c r="DRX2" s="1815"/>
      <c r="DRY2" s="1815"/>
      <c r="DRZ2" s="1815"/>
      <c r="DSA2" s="1815"/>
      <c r="DSB2" s="1815"/>
      <c r="DSC2" s="1815"/>
      <c r="DSD2" s="1815"/>
      <c r="DSE2" s="1815"/>
      <c r="DSF2" s="1815"/>
      <c r="DSG2" s="1815"/>
      <c r="DSH2" s="1815"/>
      <c r="DSI2" s="1815"/>
      <c r="DSJ2" s="1815"/>
      <c r="DSK2" s="1815"/>
      <c r="DSL2" s="1815"/>
      <c r="DSM2" s="1815"/>
      <c r="DSN2" s="1815"/>
      <c r="DSO2" s="1815"/>
      <c r="DSP2" s="1815"/>
      <c r="DSQ2" s="1815"/>
      <c r="DSR2" s="1815"/>
      <c r="DSS2" s="1815"/>
      <c r="DST2" s="1815"/>
      <c r="DSU2" s="1815"/>
      <c r="DSV2" s="1815"/>
      <c r="DSW2" s="1815"/>
      <c r="DSX2" s="1815"/>
      <c r="DSY2" s="1815"/>
      <c r="DSZ2" s="1815"/>
      <c r="DTA2" s="1815"/>
      <c r="DTB2" s="1815"/>
      <c r="DTC2" s="1815"/>
      <c r="DTD2" s="1815"/>
      <c r="DTE2" s="1815"/>
      <c r="DTF2" s="1815"/>
      <c r="DTG2" s="1815"/>
      <c r="DTH2" s="1815"/>
      <c r="DTI2" s="1815"/>
      <c r="DTJ2" s="1815"/>
      <c r="DTK2" s="1815"/>
      <c r="DTL2" s="1815"/>
      <c r="DTM2" s="1815"/>
      <c r="DTN2" s="1815"/>
      <c r="DTO2" s="1815"/>
      <c r="DTP2" s="1815"/>
      <c r="DTQ2" s="1815"/>
      <c r="DTR2" s="1815"/>
      <c r="DTS2" s="1815"/>
      <c r="DTT2" s="1815"/>
      <c r="DTU2" s="1815"/>
      <c r="DTV2" s="1815"/>
      <c r="DTW2" s="1815"/>
      <c r="DTX2" s="1815"/>
      <c r="DTY2" s="1815"/>
      <c r="DTZ2" s="1815"/>
      <c r="DUA2" s="1815"/>
      <c r="DUB2" s="1815"/>
      <c r="DUC2" s="1815"/>
      <c r="DUD2" s="1815"/>
      <c r="DUE2" s="1815"/>
      <c r="DUF2" s="1815"/>
      <c r="DUG2" s="1815"/>
      <c r="DUH2" s="1815"/>
      <c r="DUI2" s="1815"/>
      <c r="DUJ2" s="1815"/>
      <c r="DUK2" s="1815"/>
      <c r="DUL2" s="1815"/>
      <c r="DUM2" s="1815"/>
      <c r="DUN2" s="1815"/>
      <c r="DUO2" s="1815"/>
      <c r="DUP2" s="1815"/>
      <c r="DUQ2" s="1815"/>
      <c r="DUR2" s="1815"/>
      <c r="DUS2" s="1815"/>
      <c r="DUT2" s="1815"/>
      <c r="DUU2" s="1815"/>
      <c r="DUV2" s="1815"/>
      <c r="DUW2" s="1815"/>
      <c r="DUX2" s="1815"/>
      <c r="DUY2" s="1815"/>
      <c r="DUZ2" s="1815"/>
      <c r="DVA2" s="1815"/>
      <c r="DVB2" s="1815"/>
      <c r="DVC2" s="1815"/>
      <c r="DVD2" s="1815"/>
      <c r="DVE2" s="1815"/>
      <c r="DVF2" s="1815"/>
      <c r="DVG2" s="1815"/>
      <c r="DVH2" s="1815"/>
      <c r="DVI2" s="1815"/>
      <c r="DVJ2" s="1815"/>
      <c r="DVK2" s="1815"/>
      <c r="DVL2" s="1815"/>
      <c r="DVM2" s="1815"/>
      <c r="DVN2" s="1815"/>
      <c r="DVO2" s="1815"/>
      <c r="DVP2" s="1815"/>
      <c r="DVQ2" s="1815"/>
      <c r="DVR2" s="1815"/>
      <c r="DVS2" s="1815"/>
      <c r="DVT2" s="1815"/>
      <c r="DVU2" s="1815"/>
      <c r="DVV2" s="1815"/>
      <c r="DVW2" s="1815"/>
      <c r="DVX2" s="1815"/>
      <c r="DVY2" s="1815"/>
      <c r="DVZ2" s="1815"/>
      <c r="DWA2" s="1815"/>
      <c r="DWB2" s="1815"/>
      <c r="DWC2" s="1815"/>
      <c r="DWD2" s="1815"/>
      <c r="DWE2" s="1815"/>
      <c r="DWF2" s="1815"/>
      <c r="DWG2" s="1815"/>
      <c r="DWH2" s="1815"/>
      <c r="DWI2" s="1815"/>
      <c r="DWJ2" s="1815"/>
      <c r="DWK2" s="1815"/>
      <c r="DWL2" s="1815"/>
      <c r="DWM2" s="1815"/>
      <c r="DWN2" s="1815"/>
      <c r="DWO2" s="1815"/>
      <c r="DWP2" s="1815"/>
      <c r="DWQ2" s="1815"/>
      <c r="DWR2" s="1815"/>
      <c r="DWS2" s="1815"/>
      <c r="DWT2" s="1815"/>
      <c r="DWU2" s="1815"/>
      <c r="DWV2" s="1815"/>
      <c r="DWW2" s="1815"/>
      <c r="DWX2" s="1815"/>
      <c r="DWY2" s="1815"/>
      <c r="DWZ2" s="1815"/>
      <c r="DXA2" s="1815"/>
      <c r="DXB2" s="1815"/>
      <c r="DXC2" s="1815"/>
      <c r="DXD2" s="1815"/>
      <c r="DXE2" s="1815"/>
      <c r="DXF2" s="1815"/>
      <c r="DXG2" s="1815"/>
      <c r="DXH2" s="1815"/>
      <c r="DXI2" s="1815"/>
      <c r="DXJ2" s="1815"/>
      <c r="DXK2" s="1815"/>
      <c r="DXL2" s="1815"/>
      <c r="DXM2" s="1815"/>
      <c r="DXN2" s="1815"/>
      <c r="DXO2" s="1815"/>
      <c r="DXP2" s="1815"/>
      <c r="DXQ2" s="1815"/>
      <c r="DXR2" s="1815"/>
      <c r="DXS2" s="1815"/>
      <c r="DXT2" s="1815"/>
      <c r="DXU2" s="1815"/>
      <c r="DXV2" s="1815"/>
      <c r="DXW2" s="1815"/>
      <c r="DXX2" s="1815"/>
      <c r="DXY2" s="1815"/>
      <c r="DXZ2" s="1815"/>
      <c r="DYA2" s="1815"/>
      <c r="DYB2" s="1815"/>
      <c r="DYC2" s="1815"/>
      <c r="DYD2" s="1815"/>
      <c r="DYE2" s="1815"/>
      <c r="DYF2" s="1815"/>
      <c r="DYG2" s="1815"/>
      <c r="DYH2" s="1815"/>
      <c r="DYI2" s="1815"/>
      <c r="DYJ2" s="1815"/>
      <c r="DYK2" s="1815"/>
      <c r="DYL2" s="1815"/>
      <c r="DYM2" s="1815"/>
      <c r="DYN2" s="1815"/>
      <c r="DYO2" s="1815"/>
      <c r="DYP2" s="1815"/>
      <c r="DYQ2" s="1815"/>
      <c r="DYR2" s="1815"/>
      <c r="DYS2" s="1815"/>
      <c r="DYT2" s="1815"/>
      <c r="DYU2" s="1815"/>
      <c r="DYV2" s="1815"/>
      <c r="DYW2" s="1815"/>
      <c r="DYX2" s="1815"/>
      <c r="DYY2" s="1815"/>
      <c r="DYZ2" s="1815"/>
      <c r="DZA2" s="1815"/>
      <c r="DZB2" s="1815"/>
      <c r="DZC2" s="1815"/>
      <c r="DZD2" s="1815"/>
      <c r="DZE2" s="1815"/>
      <c r="DZF2" s="1815"/>
      <c r="DZG2" s="1815"/>
      <c r="DZH2" s="1815"/>
      <c r="DZI2" s="1815"/>
      <c r="DZJ2" s="1815"/>
      <c r="DZK2" s="1815"/>
      <c r="DZL2" s="1815"/>
      <c r="DZM2" s="1815"/>
      <c r="DZN2" s="1815"/>
      <c r="DZO2" s="1815"/>
      <c r="DZP2" s="1815"/>
      <c r="DZQ2" s="1815"/>
      <c r="DZR2" s="1815"/>
      <c r="DZS2" s="1815"/>
      <c r="DZT2" s="1815"/>
      <c r="DZU2" s="1815"/>
      <c r="DZV2" s="1815"/>
      <c r="DZW2" s="1815"/>
      <c r="DZX2" s="1815"/>
      <c r="DZY2" s="1815"/>
      <c r="DZZ2" s="1815"/>
      <c r="EAA2" s="1815"/>
      <c r="EAB2" s="1815"/>
      <c r="EAC2" s="1815"/>
      <c r="EAD2" s="1815"/>
      <c r="EAE2" s="1815"/>
      <c r="EAF2" s="1815"/>
      <c r="EAG2" s="1815"/>
      <c r="EAH2" s="1815"/>
      <c r="EAI2" s="1815"/>
      <c r="EAJ2" s="1815"/>
      <c r="EAK2" s="1815"/>
      <c r="EAL2" s="1815"/>
      <c r="EAM2" s="1815"/>
      <c r="EAN2" s="1815"/>
      <c r="EAO2" s="1815"/>
      <c r="EAP2" s="1815"/>
      <c r="EAQ2" s="1815"/>
      <c r="EAR2" s="1815"/>
      <c r="EAS2" s="1815"/>
      <c r="EAT2" s="1815"/>
      <c r="EAU2" s="1815"/>
      <c r="EAV2" s="1815"/>
      <c r="EAW2" s="1815"/>
      <c r="EAX2" s="1815"/>
      <c r="EAY2" s="1815"/>
      <c r="EAZ2" s="1815"/>
      <c r="EBA2" s="1815"/>
      <c r="EBB2" s="1815"/>
      <c r="EBC2" s="1815"/>
      <c r="EBD2" s="1815"/>
      <c r="EBE2" s="1815"/>
      <c r="EBF2" s="1815"/>
      <c r="EBG2" s="1815"/>
      <c r="EBH2" s="1815"/>
      <c r="EBI2" s="1815"/>
      <c r="EBJ2" s="1815"/>
      <c r="EBK2" s="1815"/>
      <c r="EBL2" s="1815"/>
      <c r="EBM2" s="1815"/>
      <c r="EBN2" s="1815"/>
      <c r="EBO2" s="1815"/>
      <c r="EBP2" s="1815"/>
      <c r="EBQ2" s="1815"/>
      <c r="EBR2" s="1815"/>
      <c r="EBS2" s="1815"/>
      <c r="EBT2" s="1815"/>
      <c r="EBU2" s="1815"/>
      <c r="EBV2" s="1815"/>
      <c r="EBW2" s="1815"/>
      <c r="EBX2" s="1815"/>
      <c r="EBY2" s="1815"/>
      <c r="EBZ2" s="1815"/>
      <c r="ECA2" s="1815"/>
      <c r="ECB2" s="1815"/>
      <c r="ECC2" s="1815"/>
      <c r="ECD2" s="1815"/>
      <c r="ECE2" s="1815"/>
      <c r="ECF2" s="1815"/>
      <c r="ECG2" s="1815"/>
      <c r="ECH2" s="1815"/>
      <c r="ECI2" s="1815"/>
      <c r="ECJ2" s="1815"/>
      <c r="ECK2" s="1815"/>
      <c r="ECL2" s="1815"/>
      <c r="ECM2" s="1815"/>
      <c r="ECN2" s="1815"/>
      <c r="ECO2" s="1815"/>
      <c r="ECP2" s="1815"/>
      <c r="ECQ2" s="1815"/>
      <c r="ECR2" s="1815"/>
      <c r="ECS2" s="1815"/>
      <c r="ECT2" s="1815"/>
      <c r="ECU2" s="1815"/>
      <c r="ECV2" s="1815"/>
      <c r="ECW2" s="1815"/>
      <c r="ECX2" s="1815"/>
      <c r="ECY2" s="1815"/>
      <c r="ECZ2" s="1815"/>
      <c r="EDA2" s="1815"/>
      <c r="EDB2" s="1815"/>
      <c r="EDC2" s="1815"/>
      <c r="EDD2" s="1815"/>
      <c r="EDE2" s="1815"/>
      <c r="EDF2" s="1815"/>
      <c r="EDG2" s="1815"/>
      <c r="EDH2" s="1815"/>
      <c r="EDI2" s="1815"/>
      <c r="EDJ2" s="1815"/>
      <c r="EDK2" s="1815"/>
      <c r="EDL2" s="1815"/>
      <c r="EDM2" s="1815"/>
      <c r="EDN2" s="1815"/>
      <c r="EDO2" s="1815"/>
      <c r="EDP2" s="1815"/>
      <c r="EDQ2" s="1815"/>
      <c r="EDR2" s="1815"/>
      <c r="EDS2" s="1815"/>
      <c r="EDT2" s="1815"/>
      <c r="EDU2" s="1815"/>
      <c r="EDV2" s="1815"/>
      <c r="EDW2" s="1815"/>
      <c r="EDX2" s="1815"/>
      <c r="EDY2" s="1815"/>
      <c r="EDZ2" s="1815"/>
      <c r="EEA2" s="1815"/>
      <c r="EEB2" s="1815"/>
      <c r="EEC2" s="1815"/>
      <c r="EED2" s="1815"/>
      <c r="EEE2" s="1815"/>
      <c r="EEF2" s="1815"/>
      <c r="EEG2" s="1815"/>
      <c r="EEH2" s="1815"/>
      <c r="EEI2" s="1815"/>
      <c r="EEJ2" s="1815"/>
      <c r="EEK2" s="1815"/>
      <c r="EEL2" s="1815"/>
      <c r="EEM2" s="1815"/>
      <c r="EEN2" s="1815"/>
      <c r="EEO2" s="1815"/>
      <c r="EEP2" s="1815"/>
      <c r="EEQ2" s="1815"/>
      <c r="EER2" s="1815"/>
      <c r="EES2" s="1815"/>
      <c r="EET2" s="1815"/>
      <c r="EEU2" s="1815"/>
      <c r="EEV2" s="1815"/>
      <c r="EEW2" s="1815"/>
      <c r="EEX2" s="1815"/>
      <c r="EEY2" s="1815"/>
      <c r="EEZ2" s="1815"/>
      <c r="EFA2" s="1815"/>
      <c r="EFB2" s="1815"/>
      <c r="EFC2" s="1815"/>
      <c r="EFD2" s="1815"/>
      <c r="EFE2" s="1815"/>
      <c r="EFF2" s="1815"/>
      <c r="EFG2" s="1815"/>
      <c r="EFH2" s="1815"/>
      <c r="EFI2" s="1815"/>
      <c r="EFJ2" s="1815"/>
      <c r="EFK2" s="1815"/>
      <c r="EFL2" s="1815"/>
      <c r="EFM2" s="1815"/>
      <c r="EFN2" s="1815"/>
      <c r="EFO2" s="1815"/>
      <c r="EFP2" s="1815"/>
      <c r="EFQ2" s="1815"/>
      <c r="EFR2" s="1815"/>
      <c r="EFS2" s="1815"/>
      <c r="EFT2" s="1815"/>
      <c r="EFU2" s="1815"/>
      <c r="EFV2" s="1815"/>
      <c r="EFW2" s="1815"/>
      <c r="EFX2" s="1815"/>
      <c r="EFY2" s="1815"/>
      <c r="EFZ2" s="1815"/>
      <c r="EGA2" s="1815"/>
      <c r="EGB2" s="1815"/>
      <c r="EGC2" s="1815"/>
      <c r="EGD2" s="1815"/>
      <c r="EGE2" s="1815"/>
      <c r="EGF2" s="1815"/>
      <c r="EGG2" s="1815"/>
      <c r="EGH2" s="1815"/>
      <c r="EGI2" s="1815"/>
      <c r="EGJ2" s="1815"/>
      <c r="EGK2" s="1815"/>
      <c r="EGL2" s="1815"/>
      <c r="EGM2" s="1815"/>
      <c r="EGN2" s="1815"/>
      <c r="EGO2" s="1815"/>
      <c r="EGP2" s="1815"/>
      <c r="EGQ2" s="1815"/>
      <c r="EGR2" s="1815"/>
      <c r="EGS2" s="1815"/>
      <c r="EGT2" s="1815"/>
      <c r="EGU2" s="1815"/>
      <c r="EGV2" s="1815"/>
      <c r="EGW2" s="1815"/>
      <c r="EGX2" s="1815"/>
      <c r="EGY2" s="1815"/>
      <c r="EGZ2" s="1815"/>
      <c r="EHA2" s="1815"/>
      <c r="EHB2" s="1815"/>
      <c r="EHC2" s="1815"/>
      <c r="EHD2" s="1815"/>
      <c r="EHE2" s="1815"/>
      <c r="EHF2" s="1815"/>
      <c r="EHG2" s="1815"/>
      <c r="EHH2" s="1815"/>
      <c r="EHI2" s="1815"/>
      <c r="EHJ2" s="1815"/>
      <c r="EHK2" s="1815"/>
      <c r="EHL2" s="1815"/>
      <c r="EHM2" s="1815"/>
      <c r="EHN2" s="1815"/>
      <c r="EHO2" s="1815"/>
      <c r="EHP2" s="1815"/>
      <c r="EHQ2" s="1815"/>
      <c r="EHR2" s="1815"/>
      <c r="EHS2" s="1815"/>
      <c r="EHT2" s="1815"/>
      <c r="EHU2" s="1815"/>
      <c r="EHV2" s="1815"/>
      <c r="EHW2" s="1815"/>
      <c r="EHX2" s="1815"/>
      <c r="EHY2" s="1815"/>
      <c r="EHZ2" s="1815"/>
      <c r="EIA2" s="1815"/>
      <c r="EIB2" s="1815"/>
      <c r="EIC2" s="1815"/>
      <c r="EID2" s="1815"/>
      <c r="EIE2" s="1815"/>
      <c r="EIF2" s="1815"/>
      <c r="EIG2" s="1815"/>
      <c r="EIH2" s="1815"/>
      <c r="EII2" s="1815"/>
      <c r="EIJ2" s="1815"/>
      <c r="EIK2" s="1815"/>
      <c r="EIL2" s="1815"/>
      <c r="EIM2" s="1815"/>
      <c r="EIN2" s="1815"/>
      <c r="EIO2" s="1815"/>
      <c r="EIP2" s="1815"/>
      <c r="EIQ2" s="1815"/>
      <c r="EIR2" s="1815"/>
      <c r="EIS2" s="1815"/>
      <c r="EIT2" s="1815"/>
      <c r="EIU2" s="1815"/>
      <c r="EIV2" s="1815"/>
      <c r="EIW2" s="1815"/>
      <c r="EIX2" s="1815"/>
      <c r="EIY2" s="1815"/>
      <c r="EIZ2" s="1815"/>
      <c r="EJA2" s="1815"/>
      <c r="EJB2" s="1815"/>
      <c r="EJC2" s="1815"/>
      <c r="EJD2" s="1815"/>
      <c r="EJE2" s="1815"/>
      <c r="EJF2" s="1815"/>
      <c r="EJG2" s="1815"/>
      <c r="EJH2" s="1815"/>
      <c r="EJI2" s="1815"/>
      <c r="EJJ2" s="1815"/>
      <c r="EJK2" s="1815"/>
      <c r="EJL2" s="1815"/>
      <c r="EJM2" s="1815"/>
      <c r="EJN2" s="1815"/>
      <c r="EJO2" s="1815"/>
      <c r="EJP2" s="1815"/>
      <c r="EJQ2" s="1815"/>
      <c r="EJR2" s="1815"/>
      <c r="EJS2" s="1815"/>
      <c r="EJT2" s="1815"/>
      <c r="EJU2" s="1815"/>
      <c r="EJV2" s="1815"/>
      <c r="EJW2" s="1815"/>
      <c r="EJX2" s="1815"/>
      <c r="EJY2" s="1815"/>
      <c r="EJZ2" s="1815"/>
      <c r="EKA2" s="1815"/>
      <c r="EKB2" s="1815"/>
      <c r="EKC2" s="1815"/>
      <c r="EKD2" s="1815"/>
      <c r="EKE2" s="1815"/>
      <c r="EKF2" s="1815"/>
      <c r="EKG2" s="1815"/>
      <c r="EKH2" s="1815"/>
      <c r="EKI2" s="1815"/>
      <c r="EKJ2" s="1815"/>
      <c r="EKK2" s="1815"/>
      <c r="EKL2" s="1815"/>
      <c r="EKM2" s="1815"/>
      <c r="EKN2" s="1815"/>
      <c r="EKO2" s="1815"/>
      <c r="EKP2" s="1815"/>
      <c r="EKQ2" s="1815"/>
      <c r="EKR2" s="1815"/>
      <c r="EKS2" s="1815"/>
      <c r="EKT2" s="1815"/>
      <c r="EKU2" s="1815"/>
      <c r="EKV2" s="1815"/>
      <c r="EKW2" s="1815"/>
      <c r="EKX2" s="1815"/>
      <c r="EKY2" s="1815"/>
      <c r="EKZ2" s="1815"/>
      <c r="ELA2" s="1815"/>
      <c r="ELB2" s="1815"/>
      <c r="ELC2" s="1815"/>
      <c r="ELD2" s="1815"/>
      <c r="ELE2" s="1815"/>
      <c r="ELF2" s="1815"/>
      <c r="ELG2" s="1815"/>
      <c r="ELH2" s="1815"/>
      <c r="ELI2" s="1815"/>
      <c r="ELJ2" s="1815"/>
      <c r="ELK2" s="1815"/>
      <c r="ELL2" s="1815"/>
      <c r="ELM2" s="1815"/>
      <c r="ELN2" s="1815"/>
      <c r="ELO2" s="1815"/>
      <c r="ELP2" s="1815"/>
      <c r="ELQ2" s="1815"/>
      <c r="ELR2" s="1815"/>
      <c r="ELS2" s="1815"/>
      <c r="ELT2" s="1815"/>
      <c r="ELU2" s="1815"/>
      <c r="ELV2" s="1815"/>
      <c r="ELW2" s="1815"/>
      <c r="ELX2" s="1815"/>
      <c r="ELY2" s="1815"/>
      <c r="ELZ2" s="1815"/>
      <c r="EMA2" s="1815"/>
      <c r="EMB2" s="1815"/>
      <c r="EMC2" s="1815"/>
      <c r="EMD2" s="1815"/>
      <c r="EME2" s="1815"/>
      <c r="EMF2" s="1815"/>
      <c r="EMG2" s="1815"/>
      <c r="EMH2" s="1815"/>
      <c r="EMI2" s="1815"/>
      <c r="EMJ2" s="1815"/>
      <c r="EMK2" s="1815"/>
      <c r="EML2" s="1815"/>
      <c r="EMM2" s="1815"/>
      <c r="EMN2" s="1815"/>
      <c r="EMO2" s="1815"/>
      <c r="EMP2" s="1815"/>
      <c r="EMQ2" s="1815"/>
      <c r="EMR2" s="1815"/>
      <c r="EMS2" s="1815"/>
      <c r="EMT2" s="1815"/>
      <c r="EMU2" s="1815"/>
      <c r="EMV2" s="1815"/>
      <c r="EMW2" s="1815"/>
      <c r="EMX2" s="1815"/>
      <c r="EMY2" s="1815"/>
      <c r="EMZ2" s="1815"/>
      <c r="ENA2" s="1815"/>
      <c r="ENB2" s="1815"/>
      <c r="ENC2" s="1815"/>
      <c r="END2" s="1815"/>
      <c r="ENE2" s="1815"/>
      <c r="ENF2" s="1815"/>
      <c r="ENG2" s="1815"/>
      <c r="ENH2" s="1815"/>
      <c r="ENI2" s="1815"/>
      <c r="ENJ2" s="1815"/>
      <c r="ENK2" s="1815"/>
      <c r="ENL2" s="1815"/>
      <c r="ENM2" s="1815"/>
      <c r="ENN2" s="1815"/>
      <c r="ENO2" s="1815"/>
      <c r="ENP2" s="1815"/>
      <c r="ENQ2" s="1815"/>
      <c r="ENR2" s="1815"/>
      <c r="ENS2" s="1815"/>
      <c r="ENT2" s="1815"/>
      <c r="ENU2" s="1815"/>
      <c r="ENV2" s="1815"/>
      <c r="ENW2" s="1815"/>
      <c r="ENX2" s="1815"/>
      <c r="ENY2" s="1815"/>
      <c r="ENZ2" s="1815"/>
      <c r="EOA2" s="1815"/>
      <c r="EOB2" s="1815"/>
      <c r="EOC2" s="1815"/>
      <c r="EOD2" s="1815"/>
      <c r="EOE2" s="1815"/>
      <c r="EOF2" s="1815"/>
      <c r="EOG2" s="1815"/>
      <c r="EOH2" s="1815"/>
      <c r="EOI2" s="1815"/>
      <c r="EOJ2" s="1815"/>
      <c r="EOK2" s="1815"/>
      <c r="EOL2" s="1815"/>
      <c r="EOM2" s="1815"/>
      <c r="EON2" s="1815"/>
      <c r="EOO2" s="1815"/>
      <c r="EOP2" s="1815"/>
      <c r="EOQ2" s="1815"/>
      <c r="EOR2" s="1815"/>
      <c r="EOS2" s="1815"/>
      <c r="EOT2" s="1815"/>
      <c r="EOU2" s="1815"/>
      <c r="EOV2" s="1815"/>
      <c r="EOW2" s="1815"/>
      <c r="EOX2" s="1815"/>
      <c r="EOY2" s="1815"/>
      <c r="EOZ2" s="1815"/>
      <c r="EPA2" s="1815"/>
      <c r="EPB2" s="1815"/>
      <c r="EPC2" s="1815"/>
      <c r="EPD2" s="1815"/>
      <c r="EPE2" s="1815"/>
      <c r="EPF2" s="1815"/>
      <c r="EPG2" s="1815"/>
      <c r="EPH2" s="1815"/>
      <c r="EPI2" s="1815"/>
      <c r="EPJ2" s="1815"/>
      <c r="EPK2" s="1815"/>
      <c r="EPL2" s="1815"/>
      <c r="EPM2" s="1815"/>
      <c r="EPN2" s="1815"/>
      <c r="EPO2" s="1815"/>
      <c r="EPP2" s="1815"/>
      <c r="EPQ2" s="1815"/>
      <c r="EPR2" s="1815"/>
      <c r="EPS2" s="1815"/>
      <c r="EPT2" s="1815"/>
      <c r="EPU2" s="1815"/>
      <c r="EPV2" s="1815"/>
      <c r="EPW2" s="1815"/>
      <c r="EPX2" s="1815"/>
      <c r="EPY2" s="1815"/>
      <c r="EPZ2" s="1815"/>
      <c r="EQA2" s="1815"/>
      <c r="EQB2" s="1815"/>
      <c r="EQC2" s="1815"/>
      <c r="EQD2" s="1815"/>
      <c r="EQE2" s="1815"/>
      <c r="EQF2" s="1815"/>
      <c r="EQG2" s="1815"/>
      <c r="EQH2" s="1815"/>
      <c r="EQI2" s="1815"/>
      <c r="EQJ2" s="1815"/>
      <c r="EQK2" s="1815"/>
      <c r="EQL2" s="1815"/>
      <c r="EQM2" s="1815"/>
      <c r="EQN2" s="1815"/>
      <c r="EQO2" s="1815"/>
      <c r="EQP2" s="1815"/>
      <c r="EQQ2" s="1815"/>
      <c r="EQR2" s="1815"/>
      <c r="EQS2" s="1815"/>
      <c r="EQT2" s="1815"/>
      <c r="EQU2" s="1815"/>
      <c r="EQV2" s="1815"/>
      <c r="EQW2" s="1815"/>
      <c r="EQX2" s="1815"/>
      <c r="EQY2" s="1815"/>
      <c r="EQZ2" s="1815"/>
      <c r="ERA2" s="1815"/>
      <c r="ERB2" s="1815"/>
      <c r="ERC2" s="1815"/>
      <c r="ERD2" s="1815"/>
      <c r="ERE2" s="1815"/>
      <c r="ERF2" s="1815"/>
      <c r="ERG2" s="1815"/>
      <c r="ERH2" s="1815"/>
      <c r="ERI2" s="1815"/>
      <c r="ERJ2" s="1815"/>
      <c r="ERK2" s="1815"/>
      <c r="ERL2" s="1815"/>
      <c r="ERM2" s="1815"/>
      <c r="ERN2" s="1815"/>
      <c r="ERO2" s="1815"/>
      <c r="ERP2" s="1815"/>
      <c r="ERQ2" s="1815"/>
      <c r="ERR2" s="1815"/>
      <c r="ERS2" s="1815"/>
      <c r="ERT2" s="1815"/>
      <c r="ERU2" s="1815"/>
      <c r="ERV2" s="1815"/>
      <c r="ERW2" s="1815"/>
      <c r="ERX2" s="1815"/>
      <c r="ERY2" s="1815"/>
      <c r="ERZ2" s="1815"/>
      <c r="ESA2" s="1815"/>
      <c r="ESB2" s="1815"/>
      <c r="ESC2" s="1815"/>
      <c r="ESD2" s="1815"/>
      <c r="ESE2" s="1815"/>
      <c r="ESF2" s="1815"/>
      <c r="ESG2" s="1815"/>
      <c r="ESH2" s="1815"/>
      <c r="ESI2" s="1815"/>
      <c r="ESJ2" s="1815"/>
      <c r="ESK2" s="1815"/>
      <c r="ESL2" s="1815"/>
      <c r="ESM2" s="1815"/>
      <c r="ESN2" s="1815"/>
      <c r="ESO2" s="1815"/>
      <c r="ESP2" s="1815"/>
      <c r="ESQ2" s="1815"/>
      <c r="ESR2" s="1815"/>
      <c r="ESS2" s="1815"/>
      <c r="EST2" s="1815"/>
      <c r="ESU2" s="1815"/>
      <c r="ESV2" s="1815"/>
      <c r="ESW2" s="1815"/>
      <c r="ESX2" s="1815"/>
      <c r="ESY2" s="1815"/>
      <c r="ESZ2" s="1815"/>
      <c r="ETA2" s="1815"/>
      <c r="ETB2" s="1815"/>
      <c r="ETC2" s="1815"/>
      <c r="ETD2" s="1815"/>
      <c r="ETE2" s="1815"/>
      <c r="ETF2" s="1815"/>
      <c r="ETG2" s="1815"/>
      <c r="ETH2" s="1815"/>
      <c r="ETI2" s="1815"/>
      <c r="ETJ2" s="1815"/>
      <c r="ETK2" s="1815"/>
      <c r="ETL2" s="1815"/>
      <c r="ETM2" s="1815"/>
      <c r="ETN2" s="1815"/>
      <c r="ETO2" s="1815"/>
      <c r="ETP2" s="1815"/>
      <c r="ETQ2" s="1815"/>
      <c r="ETR2" s="1815"/>
      <c r="ETS2" s="1815"/>
      <c r="ETT2" s="1815"/>
      <c r="ETU2" s="1815"/>
      <c r="ETV2" s="1815"/>
      <c r="ETW2" s="1815"/>
      <c r="ETX2" s="1815"/>
      <c r="ETY2" s="1815"/>
      <c r="ETZ2" s="1815"/>
      <c r="EUA2" s="1815"/>
      <c r="EUB2" s="1815"/>
      <c r="EUC2" s="1815"/>
      <c r="EUD2" s="1815"/>
      <c r="EUE2" s="1815"/>
      <c r="EUF2" s="1815"/>
      <c r="EUG2" s="1815"/>
      <c r="EUH2" s="1815"/>
      <c r="EUI2" s="1815"/>
      <c r="EUJ2" s="1815"/>
      <c r="EUK2" s="1815"/>
      <c r="EUL2" s="1815"/>
      <c r="EUM2" s="1815"/>
      <c r="EUN2" s="1815"/>
      <c r="EUO2" s="1815"/>
      <c r="EUP2" s="1815"/>
      <c r="EUQ2" s="1815"/>
      <c r="EUR2" s="1815"/>
      <c r="EUS2" s="1815"/>
      <c r="EUT2" s="1815"/>
      <c r="EUU2" s="1815"/>
      <c r="EUV2" s="1815"/>
      <c r="EUW2" s="1815"/>
      <c r="EUX2" s="1815"/>
      <c r="EUY2" s="1815"/>
      <c r="EUZ2" s="1815"/>
      <c r="EVA2" s="1815"/>
      <c r="EVB2" s="1815"/>
      <c r="EVC2" s="1815"/>
      <c r="EVD2" s="1815"/>
      <c r="EVE2" s="1815"/>
      <c r="EVF2" s="1815"/>
      <c r="EVG2" s="1815"/>
      <c r="EVH2" s="1815"/>
      <c r="EVI2" s="1815"/>
      <c r="EVJ2" s="1815"/>
      <c r="EVK2" s="1815"/>
      <c r="EVL2" s="1815"/>
      <c r="EVM2" s="1815"/>
      <c r="EVN2" s="1815"/>
      <c r="EVO2" s="1815"/>
      <c r="EVP2" s="1815"/>
      <c r="EVQ2" s="1815"/>
      <c r="EVR2" s="1815"/>
      <c r="EVS2" s="1815"/>
      <c r="EVT2" s="1815"/>
      <c r="EVU2" s="1815"/>
      <c r="EVV2" s="1815"/>
      <c r="EVW2" s="1815"/>
      <c r="EVX2" s="1815"/>
      <c r="EVY2" s="1815"/>
      <c r="EVZ2" s="1815"/>
      <c r="EWA2" s="1815"/>
      <c r="EWB2" s="1815"/>
      <c r="EWC2" s="1815"/>
      <c r="EWD2" s="1815"/>
      <c r="EWE2" s="1815"/>
      <c r="EWF2" s="1815"/>
      <c r="EWG2" s="1815"/>
      <c r="EWH2" s="1815"/>
      <c r="EWI2" s="1815"/>
      <c r="EWJ2" s="1815"/>
      <c r="EWK2" s="1815"/>
      <c r="EWL2" s="1815"/>
      <c r="EWM2" s="1815"/>
      <c r="EWN2" s="1815"/>
      <c r="EWO2" s="1815"/>
      <c r="EWP2" s="1815"/>
      <c r="EWQ2" s="1815"/>
      <c r="EWR2" s="1815"/>
      <c r="EWS2" s="1815"/>
      <c r="EWT2" s="1815"/>
      <c r="EWU2" s="1815"/>
      <c r="EWV2" s="1815"/>
      <c r="EWW2" s="1815"/>
      <c r="EWX2" s="1815"/>
      <c r="EWY2" s="1815"/>
      <c r="EWZ2" s="1815"/>
      <c r="EXA2" s="1815"/>
      <c r="EXB2" s="1815"/>
      <c r="EXC2" s="1815"/>
      <c r="EXD2" s="1815"/>
      <c r="EXE2" s="1815"/>
      <c r="EXF2" s="1815"/>
      <c r="EXG2" s="1815"/>
      <c r="EXH2" s="1815"/>
      <c r="EXI2" s="1815"/>
      <c r="EXJ2" s="1815"/>
      <c r="EXK2" s="1815"/>
      <c r="EXL2" s="1815"/>
      <c r="EXM2" s="1815"/>
      <c r="EXN2" s="1815"/>
      <c r="EXO2" s="1815"/>
      <c r="EXP2" s="1815"/>
      <c r="EXQ2" s="1815"/>
      <c r="EXR2" s="1815"/>
      <c r="EXS2" s="1815"/>
      <c r="EXT2" s="1815"/>
      <c r="EXU2" s="1815"/>
      <c r="EXV2" s="1815"/>
      <c r="EXW2" s="1815"/>
      <c r="EXX2" s="1815"/>
      <c r="EXY2" s="1815"/>
      <c r="EXZ2" s="1815"/>
      <c r="EYA2" s="1815"/>
      <c r="EYB2" s="1815"/>
      <c r="EYC2" s="1815"/>
      <c r="EYD2" s="1815"/>
      <c r="EYE2" s="1815"/>
      <c r="EYF2" s="1815"/>
      <c r="EYG2" s="1815"/>
      <c r="EYH2" s="1815"/>
      <c r="EYI2" s="1815"/>
      <c r="EYJ2" s="1815"/>
      <c r="EYK2" s="1815"/>
      <c r="EYL2" s="1815"/>
      <c r="EYM2" s="1815"/>
      <c r="EYN2" s="1815"/>
      <c r="EYO2" s="1815"/>
      <c r="EYP2" s="1815"/>
      <c r="EYQ2" s="1815"/>
      <c r="EYR2" s="1815"/>
      <c r="EYS2" s="1815"/>
      <c r="EYT2" s="1815"/>
      <c r="EYU2" s="1815"/>
      <c r="EYV2" s="1815"/>
      <c r="EYW2" s="1815"/>
      <c r="EYX2" s="1815"/>
      <c r="EYY2" s="1815"/>
      <c r="EYZ2" s="1815"/>
      <c r="EZA2" s="1815"/>
      <c r="EZB2" s="1815"/>
      <c r="EZC2" s="1815"/>
      <c r="EZD2" s="1815"/>
      <c r="EZE2" s="1815"/>
      <c r="EZF2" s="1815"/>
      <c r="EZG2" s="1815"/>
      <c r="EZH2" s="1815"/>
      <c r="EZI2" s="1815"/>
      <c r="EZJ2" s="1815"/>
      <c r="EZK2" s="1815"/>
      <c r="EZL2" s="1815"/>
      <c r="EZM2" s="1815"/>
      <c r="EZN2" s="1815"/>
      <c r="EZO2" s="1815"/>
      <c r="EZP2" s="1815"/>
      <c r="EZQ2" s="1815"/>
      <c r="EZR2" s="1815"/>
      <c r="EZS2" s="1815"/>
      <c r="EZT2" s="1815"/>
      <c r="EZU2" s="1815"/>
      <c r="EZV2" s="1815"/>
      <c r="EZW2" s="1815"/>
      <c r="EZX2" s="1815"/>
      <c r="EZY2" s="1815"/>
      <c r="EZZ2" s="1815"/>
      <c r="FAA2" s="1815"/>
      <c r="FAB2" s="1815"/>
      <c r="FAC2" s="1815"/>
      <c r="FAD2" s="1815"/>
      <c r="FAE2" s="1815"/>
      <c r="FAF2" s="1815"/>
      <c r="FAG2" s="1815"/>
      <c r="FAH2" s="1815"/>
      <c r="FAI2" s="1815"/>
      <c r="FAJ2" s="1815"/>
      <c r="FAK2" s="1815"/>
      <c r="FAL2" s="1815"/>
      <c r="FAM2" s="1815"/>
      <c r="FAN2" s="1815"/>
      <c r="FAO2" s="1815"/>
      <c r="FAP2" s="1815"/>
      <c r="FAQ2" s="1815"/>
      <c r="FAR2" s="1815"/>
      <c r="FAS2" s="1815"/>
      <c r="FAT2" s="1815"/>
      <c r="FAU2" s="1815"/>
      <c r="FAV2" s="1815"/>
      <c r="FAW2" s="1815"/>
      <c r="FAX2" s="1815"/>
      <c r="FAY2" s="1815"/>
      <c r="FAZ2" s="1815"/>
      <c r="FBA2" s="1815"/>
      <c r="FBB2" s="1815"/>
      <c r="FBC2" s="1815"/>
      <c r="FBD2" s="1815"/>
      <c r="FBE2" s="1815"/>
      <c r="FBF2" s="1815"/>
      <c r="FBG2" s="1815"/>
      <c r="FBH2" s="1815"/>
      <c r="FBI2" s="1815"/>
      <c r="FBJ2" s="1815"/>
      <c r="FBK2" s="1815"/>
      <c r="FBL2" s="1815"/>
      <c r="FBM2" s="1815"/>
      <c r="FBN2" s="1815"/>
      <c r="FBO2" s="1815"/>
      <c r="FBP2" s="1815"/>
      <c r="FBQ2" s="1815"/>
      <c r="FBR2" s="1815"/>
      <c r="FBS2" s="1815"/>
      <c r="FBT2" s="1815"/>
      <c r="FBU2" s="1815"/>
      <c r="FBV2" s="1815"/>
      <c r="FBW2" s="1815"/>
      <c r="FBX2" s="1815"/>
      <c r="FBY2" s="1815"/>
      <c r="FBZ2" s="1815"/>
      <c r="FCA2" s="1815"/>
      <c r="FCB2" s="1815"/>
      <c r="FCC2" s="1815"/>
      <c r="FCD2" s="1815"/>
      <c r="FCE2" s="1815"/>
      <c r="FCF2" s="1815"/>
      <c r="FCG2" s="1815"/>
      <c r="FCH2" s="1815"/>
      <c r="FCI2" s="1815"/>
      <c r="FCJ2" s="1815"/>
      <c r="FCK2" s="1815"/>
      <c r="FCL2" s="1815"/>
      <c r="FCM2" s="1815"/>
      <c r="FCN2" s="1815"/>
      <c r="FCO2" s="1815"/>
      <c r="FCP2" s="1815"/>
      <c r="FCQ2" s="1815"/>
      <c r="FCR2" s="1815"/>
      <c r="FCS2" s="1815"/>
      <c r="FCT2" s="1815"/>
      <c r="FCU2" s="1815"/>
      <c r="FCV2" s="1815"/>
      <c r="FCW2" s="1815"/>
      <c r="FCX2" s="1815"/>
      <c r="FCY2" s="1815"/>
      <c r="FCZ2" s="1815"/>
      <c r="FDA2" s="1815"/>
      <c r="FDB2" s="1815"/>
      <c r="FDC2" s="1815"/>
      <c r="FDD2" s="1815"/>
      <c r="FDE2" s="1815"/>
      <c r="FDF2" s="1815"/>
      <c r="FDG2" s="1815"/>
      <c r="FDH2" s="1815"/>
      <c r="FDI2" s="1815"/>
      <c r="FDJ2" s="1815"/>
      <c r="FDK2" s="1815"/>
      <c r="FDL2" s="1815"/>
      <c r="FDM2" s="1815"/>
      <c r="FDN2" s="1815"/>
      <c r="FDO2" s="1815"/>
      <c r="FDP2" s="1815"/>
      <c r="FDQ2" s="1815"/>
      <c r="FDR2" s="1815"/>
      <c r="FDS2" s="1815"/>
      <c r="FDT2" s="1815"/>
      <c r="FDU2" s="1815"/>
      <c r="FDV2" s="1815"/>
      <c r="FDW2" s="1815"/>
      <c r="FDX2" s="1815"/>
      <c r="FDY2" s="1815"/>
      <c r="FDZ2" s="1815"/>
      <c r="FEA2" s="1815"/>
      <c r="FEB2" s="1815"/>
      <c r="FEC2" s="1815"/>
      <c r="FED2" s="1815"/>
      <c r="FEE2" s="1815"/>
      <c r="FEF2" s="1815"/>
      <c r="FEG2" s="1815"/>
      <c r="FEH2" s="1815"/>
      <c r="FEI2" s="1815"/>
      <c r="FEJ2" s="1815"/>
      <c r="FEK2" s="1815"/>
      <c r="FEL2" s="1815"/>
      <c r="FEM2" s="1815"/>
      <c r="FEN2" s="1815"/>
      <c r="FEO2" s="1815"/>
      <c r="FEP2" s="1815"/>
      <c r="FEQ2" s="1815"/>
      <c r="FER2" s="1815"/>
      <c r="FES2" s="1815"/>
      <c r="FET2" s="1815"/>
      <c r="FEU2" s="1815"/>
      <c r="FEV2" s="1815"/>
      <c r="FEW2" s="1815"/>
      <c r="FEX2" s="1815"/>
      <c r="FEY2" s="1815"/>
      <c r="FEZ2" s="1815"/>
      <c r="FFA2" s="1815"/>
      <c r="FFB2" s="1815"/>
      <c r="FFC2" s="1815"/>
      <c r="FFD2" s="1815"/>
      <c r="FFE2" s="1815"/>
      <c r="FFF2" s="1815"/>
      <c r="FFG2" s="1815"/>
      <c r="FFH2" s="1815"/>
      <c r="FFI2" s="1815"/>
      <c r="FFJ2" s="1815"/>
      <c r="FFK2" s="1815"/>
      <c r="FFL2" s="1815"/>
      <c r="FFM2" s="1815"/>
      <c r="FFN2" s="1815"/>
      <c r="FFO2" s="1815"/>
      <c r="FFP2" s="1815"/>
      <c r="FFQ2" s="1815"/>
      <c r="FFR2" s="1815"/>
      <c r="FFS2" s="1815"/>
      <c r="FFT2" s="1815"/>
      <c r="FFU2" s="1815"/>
      <c r="FFV2" s="1815"/>
      <c r="FFW2" s="1815"/>
      <c r="FFX2" s="1815"/>
      <c r="FFY2" s="1815"/>
      <c r="FFZ2" s="1815"/>
      <c r="FGA2" s="1815"/>
      <c r="FGB2" s="1815"/>
      <c r="FGC2" s="1815"/>
      <c r="FGD2" s="1815"/>
      <c r="FGE2" s="1815"/>
      <c r="FGF2" s="1815"/>
      <c r="FGG2" s="1815"/>
      <c r="FGH2" s="1815"/>
      <c r="FGI2" s="1815"/>
      <c r="FGJ2" s="1815"/>
      <c r="FGK2" s="1815"/>
      <c r="FGL2" s="1815"/>
      <c r="FGM2" s="1815"/>
      <c r="FGN2" s="1815"/>
      <c r="FGO2" s="1815"/>
      <c r="FGP2" s="1815"/>
      <c r="FGQ2" s="1815"/>
      <c r="FGR2" s="1815"/>
      <c r="FGS2" s="1815"/>
      <c r="FGT2" s="1815"/>
      <c r="FGU2" s="1815"/>
      <c r="FGV2" s="1815"/>
      <c r="FGW2" s="1815"/>
      <c r="FGX2" s="1815"/>
      <c r="FGY2" s="1815"/>
      <c r="FGZ2" s="1815"/>
      <c r="FHA2" s="1815"/>
      <c r="FHB2" s="1815"/>
      <c r="FHC2" s="1815"/>
      <c r="FHD2" s="1815"/>
      <c r="FHE2" s="1815"/>
      <c r="FHF2" s="1815"/>
      <c r="FHG2" s="1815"/>
      <c r="FHH2" s="1815"/>
      <c r="FHI2" s="1815"/>
      <c r="FHJ2" s="1815"/>
      <c r="FHK2" s="1815"/>
      <c r="FHL2" s="1815"/>
      <c r="FHM2" s="1815"/>
      <c r="FHN2" s="1815"/>
      <c r="FHO2" s="1815"/>
      <c r="FHP2" s="1815"/>
      <c r="FHQ2" s="1815"/>
      <c r="FHR2" s="1815"/>
      <c r="FHS2" s="1815"/>
      <c r="FHT2" s="1815"/>
      <c r="FHU2" s="1815"/>
      <c r="FHV2" s="1815"/>
      <c r="FHW2" s="1815"/>
      <c r="FHX2" s="1815"/>
      <c r="FHY2" s="1815"/>
      <c r="FHZ2" s="1815"/>
      <c r="FIA2" s="1815"/>
      <c r="FIB2" s="1815"/>
      <c r="FIC2" s="1815"/>
      <c r="FID2" s="1815"/>
      <c r="FIE2" s="1815"/>
      <c r="FIF2" s="1815"/>
      <c r="FIG2" s="1815"/>
      <c r="FIH2" s="1815"/>
      <c r="FII2" s="1815"/>
      <c r="FIJ2" s="1815"/>
      <c r="FIK2" s="1815"/>
      <c r="FIL2" s="1815"/>
      <c r="FIM2" s="1815"/>
      <c r="FIN2" s="1815"/>
      <c r="FIO2" s="1815"/>
      <c r="FIP2" s="1815"/>
      <c r="FIQ2" s="1815"/>
      <c r="FIR2" s="1815"/>
      <c r="FIS2" s="1815"/>
      <c r="FIT2" s="1815"/>
      <c r="FIU2" s="1815"/>
      <c r="FIV2" s="1815"/>
      <c r="FIW2" s="1815"/>
      <c r="FIX2" s="1815"/>
      <c r="FIY2" s="1815"/>
      <c r="FIZ2" s="1815"/>
      <c r="FJA2" s="1815"/>
      <c r="FJB2" s="1815"/>
      <c r="FJC2" s="1815"/>
      <c r="FJD2" s="1815"/>
      <c r="FJE2" s="1815"/>
      <c r="FJF2" s="1815"/>
      <c r="FJG2" s="1815"/>
      <c r="FJH2" s="1815"/>
      <c r="FJI2" s="1815"/>
      <c r="FJJ2" s="1815"/>
      <c r="FJK2" s="1815"/>
      <c r="FJL2" s="1815"/>
      <c r="FJM2" s="1815"/>
      <c r="FJN2" s="1815"/>
      <c r="FJO2" s="1815"/>
      <c r="FJP2" s="1815"/>
      <c r="FJQ2" s="1815"/>
      <c r="FJR2" s="1815"/>
      <c r="FJS2" s="1815"/>
      <c r="FJT2" s="1815"/>
      <c r="FJU2" s="1815"/>
      <c r="FJV2" s="1815"/>
      <c r="FJW2" s="1815"/>
      <c r="FJX2" s="1815"/>
      <c r="FJY2" s="1815"/>
      <c r="FJZ2" s="1815"/>
      <c r="FKA2" s="1815"/>
      <c r="FKB2" s="1815"/>
      <c r="FKC2" s="1815"/>
      <c r="FKD2" s="1815"/>
      <c r="FKE2" s="1815"/>
      <c r="FKF2" s="1815"/>
      <c r="FKG2" s="1815"/>
      <c r="FKH2" s="1815"/>
      <c r="FKI2" s="1815"/>
      <c r="FKJ2" s="1815"/>
      <c r="FKK2" s="1815"/>
      <c r="FKL2" s="1815"/>
      <c r="FKM2" s="1815"/>
      <c r="FKN2" s="1815"/>
      <c r="FKO2" s="1815"/>
      <c r="FKP2" s="1815"/>
      <c r="FKQ2" s="1815"/>
      <c r="FKR2" s="1815"/>
      <c r="FKS2" s="1815"/>
      <c r="FKT2" s="1815"/>
      <c r="FKU2" s="1815"/>
      <c r="FKV2" s="1815"/>
      <c r="FKW2" s="1815"/>
      <c r="FKX2" s="1815"/>
      <c r="FKY2" s="1815"/>
      <c r="FKZ2" s="1815"/>
      <c r="FLA2" s="1815"/>
      <c r="FLB2" s="1815"/>
      <c r="FLC2" s="1815"/>
      <c r="FLD2" s="1815"/>
      <c r="FLE2" s="1815"/>
      <c r="FLF2" s="1815"/>
      <c r="FLG2" s="1815"/>
      <c r="FLH2" s="1815"/>
      <c r="FLI2" s="1815"/>
      <c r="FLJ2" s="1815"/>
      <c r="FLK2" s="1815"/>
      <c r="FLL2" s="1815"/>
      <c r="FLM2" s="1815"/>
      <c r="FLN2" s="1815"/>
      <c r="FLO2" s="1815"/>
      <c r="FLP2" s="1815"/>
      <c r="FLQ2" s="1815"/>
      <c r="FLR2" s="1815"/>
      <c r="FLS2" s="1815"/>
      <c r="FLT2" s="1815"/>
      <c r="FLU2" s="1815"/>
      <c r="FLV2" s="1815"/>
      <c r="FLW2" s="1815"/>
      <c r="FLX2" s="1815"/>
      <c r="FLY2" s="1815"/>
      <c r="FLZ2" s="1815"/>
      <c r="FMA2" s="1815"/>
      <c r="FMB2" s="1815"/>
      <c r="FMC2" s="1815"/>
      <c r="FMD2" s="1815"/>
      <c r="FME2" s="1815"/>
      <c r="FMF2" s="1815"/>
      <c r="FMG2" s="1815"/>
      <c r="FMH2" s="1815"/>
      <c r="FMI2" s="1815"/>
      <c r="FMJ2" s="1815"/>
      <c r="FMK2" s="1815"/>
      <c r="FML2" s="1815"/>
      <c r="FMM2" s="1815"/>
      <c r="FMN2" s="1815"/>
      <c r="FMO2" s="1815"/>
      <c r="FMP2" s="1815"/>
      <c r="FMQ2" s="1815"/>
      <c r="FMR2" s="1815"/>
      <c r="FMS2" s="1815"/>
      <c r="FMT2" s="1815"/>
      <c r="FMU2" s="1815"/>
      <c r="FMV2" s="1815"/>
      <c r="FMW2" s="1815"/>
      <c r="FMX2" s="1815"/>
      <c r="FMY2" s="1815"/>
      <c r="FMZ2" s="1815"/>
      <c r="FNA2" s="1815"/>
      <c r="FNB2" s="1815"/>
      <c r="FNC2" s="1815"/>
      <c r="FND2" s="1815"/>
      <c r="FNE2" s="1815"/>
      <c r="FNF2" s="1815"/>
      <c r="FNG2" s="1815"/>
      <c r="FNH2" s="1815"/>
      <c r="FNI2" s="1815"/>
      <c r="FNJ2" s="1815"/>
      <c r="FNK2" s="1815"/>
      <c r="FNL2" s="1815"/>
      <c r="FNM2" s="1815"/>
      <c r="FNN2" s="1815"/>
      <c r="FNO2" s="1815"/>
      <c r="FNP2" s="1815"/>
      <c r="FNQ2" s="1815"/>
      <c r="FNR2" s="1815"/>
      <c r="FNS2" s="1815"/>
      <c r="FNT2" s="1815"/>
      <c r="FNU2" s="1815"/>
      <c r="FNV2" s="1815"/>
      <c r="FNW2" s="1815"/>
      <c r="FNX2" s="1815"/>
      <c r="FNY2" s="1815"/>
      <c r="FNZ2" s="1815"/>
      <c r="FOA2" s="1815"/>
      <c r="FOB2" s="1815"/>
      <c r="FOC2" s="1815"/>
      <c r="FOD2" s="1815"/>
      <c r="FOE2" s="1815"/>
      <c r="FOF2" s="1815"/>
      <c r="FOG2" s="1815"/>
      <c r="FOH2" s="1815"/>
      <c r="FOI2" s="1815"/>
      <c r="FOJ2" s="1815"/>
      <c r="FOK2" s="1815"/>
      <c r="FOL2" s="1815"/>
      <c r="FOM2" s="1815"/>
      <c r="FON2" s="1815"/>
      <c r="FOO2" s="1815"/>
      <c r="FOP2" s="1815"/>
      <c r="FOQ2" s="1815"/>
      <c r="FOR2" s="1815"/>
      <c r="FOS2" s="1815"/>
      <c r="FOT2" s="1815"/>
      <c r="FOU2" s="1815"/>
      <c r="FOV2" s="1815"/>
      <c r="FOW2" s="1815"/>
      <c r="FOX2" s="1815"/>
      <c r="FOY2" s="1815"/>
      <c r="FOZ2" s="1815"/>
      <c r="FPA2" s="1815"/>
      <c r="FPB2" s="1815"/>
      <c r="FPC2" s="1815"/>
      <c r="FPD2" s="1815"/>
      <c r="FPE2" s="1815"/>
      <c r="FPF2" s="1815"/>
      <c r="FPG2" s="1815"/>
      <c r="FPH2" s="1815"/>
      <c r="FPI2" s="1815"/>
      <c r="FPJ2" s="1815"/>
      <c r="FPK2" s="1815"/>
      <c r="FPL2" s="1815"/>
      <c r="FPM2" s="1815"/>
      <c r="FPN2" s="1815"/>
      <c r="FPO2" s="1815"/>
      <c r="FPP2" s="1815"/>
      <c r="FPQ2" s="1815"/>
      <c r="FPR2" s="1815"/>
      <c r="FPS2" s="1815"/>
      <c r="FPT2" s="1815"/>
      <c r="FPU2" s="1815"/>
      <c r="FPV2" s="1815"/>
      <c r="FPW2" s="1815"/>
      <c r="FPX2" s="1815"/>
      <c r="FPY2" s="1815"/>
      <c r="FPZ2" s="1815"/>
      <c r="FQA2" s="1815"/>
      <c r="FQB2" s="1815"/>
      <c r="FQC2" s="1815"/>
      <c r="FQD2" s="1815"/>
      <c r="FQE2" s="1815"/>
      <c r="FQF2" s="1815"/>
      <c r="FQG2" s="1815"/>
      <c r="FQH2" s="1815"/>
      <c r="FQI2" s="1815"/>
      <c r="FQJ2" s="1815"/>
      <c r="FQK2" s="1815"/>
      <c r="FQL2" s="1815"/>
      <c r="FQM2" s="1815"/>
      <c r="FQN2" s="1815"/>
      <c r="FQO2" s="1815"/>
      <c r="FQP2" s="1815"/>
      <c r="FQQ2" s="1815"/>
      <c r="FQR2" s="1815"/>
      <c r="FQS2" s="1815"/>
      <c r="FQT2" s="1815"/>
      <c r="FQU2" s="1815"/>
      <c r="FQV2" s="1815"/>
      <c r="FQW2" s="1815"/>
      <c r="FQX2" s="1815"/>
      <c r="FQY2" s="1815"/>
      <c r="FQZ2" s="1815"/>
      <c r="FRA2" s="1815"/>
      <c r="FRB2" s="1815"/>
      <c r="FRC2" s="1815"/>
      <c r="FRD2" s="1815"/>
      <c r="FRE2" s="1815"/>
      <c r="FRF2" s="1815"/>
      <c r="FRG2" s="1815"/>
      <c r="FRH2" s="1815"/>
      <c r="FRI2" s="1815"/>
      <c r="FRJ2" s="1815"/>
      <c r="FRK2" s="1815"/>
      <c r="FRL2" s="1815"/>
      <c r="FRM2" s="1815"/>
      <c r="FRN2" s="1815"/>
      <c r="FRO2" s="1815"/>
      <c r="FRP2" s="1815"/>
      <c r="FRQ2" s="1815"/>
      <c r="FRR2" s="1815"/>
      <c r="FRS2" s="1815"/>
      <c r="FRT2" s="1815"/>
      <c r="FRU2" s="1815"/>
      <c r="FRV2" s="1815"/>
      <c r="FRW2" s="1815"/>
      <c r="FRX2" s="1815"/>
      <c r="FRY2" s="1815"/>
      <c r="FRZ2" s="1815"/>
      <c r="FSA2" s="1815"/>
      <c r="FSB2" s="1815"/>
      <c r="FSC2" s="1815"/>
      <c r="FSD2" s="1815"/>
      <c r="FSE2" s="1815"/>
      <c r="FSF2" s="1815"/>
      <c r="FSG2" s="1815"/>
      <c r="FSH2" s="1815"/>
      <c r="FSI2" s="1815"/>
      <c r="FSJ2" s="1815"/>
      <c r="FSK2" s="1815"/>
      <c r="FSL2" s="1815"/>
      <c r="FSM2" s="1815"/>
      <c r="FSN2" s="1815"/>
      <c r="FSO2" s="1815"/>
      <c r="FSP2" s="1815"/>
      <c r="FSQ2" s="1815"/>
      <c r="FSR2" s="1815"/>
      <c r="FSS2" s="1815"/>
      <c r="FST2" s="1815"/>
      <c r="FSU2" s="1815"/>
      <c r="FSV2" s="1815"/>
      <c r="FSW2" s="1815"/>
      <c r="FSX2" s="1815"/>
      <c r="FSY2" s="1815"/>
      <c r="FSZ2" s="1815"/>
      <c r="FTA2" s="1815"/>
      <c r="FTB2" s="1815"/>
      <c r="FTC2" s="1815"/>
      <c r="FTD2" s="1815"/>
      <c r="FTE2" s="1815"/>
      <c r="FTF2" s="1815"/>
      <c r="FTG2" s="1815"/>
      <c r="FTH2" s="1815"/>
      <c r="FTI2" s="1815"/>
      <c r="FTJ2" s="1815"/>
      <c r="FTK2" s="1815"/>
      <c r="FTL2" s="1815"/>
      <c r="FTM2" s="1815"/>
      <c r="FTN2" s="1815"/>
      <c r="FTO2" s="1815"/>
      <c r="FTP2" s="1815"/>
      <c r="FTQ2" s="1815"/>
      <c r="FTR2" s="1815"/>
      <c r="FTS2" s="1815"/>
      <c r="FTT2" s="1815"/>
      <c r="FTU2" s="1815"/>
      <c r="FTV2" s="1815"/>
      <c r="FTW2" s="1815"/>
      <c r="FTX2" s="1815"/>
      <c r="FTY2" s="1815"/>
      <c r="FTZ2" s="1815"/>
      <c r="FUA2" s="1815"/>
      <c r="FUB2" s="1815"/>
      <c r="FUC2" s="1815"/>
      <c r="FUD2" s="1815"/>
      <c r="FUE2" s="1815"/>
      <c r="FUF2" s="1815"/>
      <c r="FUG2" s="1815"/>
      <c r="FUH2" s="1815"/>
      <c r="FUI2" s="1815"/>
      <c r="FUJ2" s="1815"/>
      <c r="FUK2" s="1815"/>
      <c r="FUL2" s="1815"/>
      <c r="FUM2" s="1815"/>
      <c r="FUN2" s="1815"/>
      <c r="FUO2" s="1815"/>
      <c r="FUP2" s="1815"/>
      <c r="FUQ2" s="1815"/>
      <c r="FUR2" s="1815"/>
      <c r="FUS2" s="1815"/>
      <c r="FUT2" s="1815"/>
      <c r="FUU2" s="1815"/>
      <c r="FUV2" s="1815"/>
      <c r="FUW2" s="1815"/>
      <c r="FUX2" s="1815"/>
      <c r="FUY2" s="1815"/>
      <c r="FUZ2" s="1815"/>
      <c r="FVA2" s="1815"/>
      <c r="FVB2" s="1815"/>
      <c r="FVC2" s="1815"/>
      <c r="FVD2" s="1815"/>
      <c r="FVE2" s="1815"/>
      <c r="FVF2" s="1815"/>
      <c r="FVG2" s="1815"/>
      <c r="FVH2" s="1815"/>
      <c r="FVI2" s="1815"/>
      <c r="FVJ2" s="1815"/>
      <c r="FVK2" s="1815"/>
      <c r="FVL2" s="1815"/>
      <c r="FVM2" s="1815"/>
      <c r="FVN2" s="1815"/>
      <c r="FVO2" s="1815"/>
      <c r="FVP2" s="1815"/>
      <c r="FVQ2" s="1815"/>
      <c r="FVR2" s="1815"/>
      <c r="FVS2" s="1815"/>
      <c r="FVT2" s="1815"/>
      <c r="FVU2" s="1815"/>
      <c r="FVV2" s="1815"/>
      <c r="FVW2" s="1815"/>
      <c r="FVX2" s="1815"/>
      <c r="FVY2" s="1815"/>
      <c r="FVZ2" s="1815"/>
      <c r="FWA2" s="1815"/>
      <c r="FWB2" s="1815"/>
      <c r="FWC2" s="1815"/>
      <c r="FWD2" s="1815"/>
      <c r="FWE2" s="1815"/>
      <c r="FWF2" s="1815"/>
      <c r="FWG2" s="1815"/>
      <c r="FWH2" s="1815"/>
      <c r="FWI2" s="1815"/>
      <c r="FWJ2" s="1815"/>
      <c r="FWK2" s="1815"/>
      <c r="FWL2" s="1815"/>
      <c r="FWM2" s="1815"/>
      <c r="FWN2" s="1815"/>
      <c r="FWO2" s="1815"/>
      <c r="FWP2" s="1815"/>
      <c r="FWQ2" s="1815"/>
      <c r="FWR2" s="1815"/>
      <c r="FWS2" s="1815"/>
      <c r="FWT2" s="1815"/>
      <c r="FWU2" s="1815"/>
      <c r="FWV2" s="1815"/>
      <c r="FWW2" s="1815"/>
      <c r="FWX2" s="1815"/>
      <c r="FWY2" s="1815"/>
      <c r="FWZ2" s="1815"/>
      <c r="FXA2" s="1815"/>
      <c r="FXB2" s="1815"/>
      <c r="FXC2" s="1815"/>
      <c r="FXD2" s="1815"/>
      <c r="FXE2" s="1815"/>
      <c r="FXF2" s="1815"/>
      <c r="FXG2" s="1815"/>
      <c r="FXH2" s="1815"/>
      <c r="FXI2" s="1815"/>
      <c r="FXJ2" s="1815"/>
      <c r="FXK2" s="1815"/>
      <c r="FXL2" s="1815"/>
      <c r="FXM2" s="1815"/>
      <c r="FXN2" s="1815"/>
      <c r="FXO2" s="1815"/>
      <c r="FXP2" s="1815"/>
      <c r="FXQ2" s="1815"/>
      <c r="FXR2" s="1815"/>
      <c r="FXS2" s="1815"/>
      <c r="FXT2" s="1815"/>
      <c r="FXU2" s="1815"/>
      <c r="FXV2" s="1815"/>
      <c r="FXW2" s="1815"/>
      <c r="FXX2" s="1815"/>
      <c r="FXY2" s="1815"/>
      <c r="FXZ2" s="1815"/>
      <c r="FYA2" s="1815"/>
      <c r="FYB2" s="1815"/>
      <c r="FYC2" s="1815"/>
      <c r="FYD2" s="1815"/>
      <c r="FYE2" s="1815"/>
      <c r="FYF2" s="1815"/>
      <c r="FYG2" s="1815"/>
      <c r="FYH2" s="1815"/>
      <c r="FYI2" s="1815"/>
      <c r="FYJ2" s="1815"/>
      <c r="FYK2" s="1815"/>
      <c r="FYL2" s="1815"/>
      <c r="FYM2" s="1815"/>
      <c r="FYN2" s="1815"/>
      <c r="FYO2" s="1815"/>
      <c r="FYP2" s="1815"/>
      <c r="FYQ2" s="1815"/>
      <c r="FYR2" s="1815"/>
      <c r="FYS2" s="1815"/>
      <c r="FYT2" s="1815"/>
      <c r="FYU2" s="1815"/>
      <c r="FYV2" s="1815"/>
      <c r="FYW2" s="1815"/>
      <c r="FYX2" s="1815"/>
      <c r="FYY2" s="1815"/>
      <c r="FYZ2" s="1815"/>
      <c r="FZA2" s="1815"/>
      <c r="FZB2" s="1815"/>
      <c r="FZC2" s="1815"/>
      <c r="FZD2" s="1815"/>
      <c r="FZE2" s="1815"/>
      <c r="FZF2" s="1815"/>
      <c r="FZG2" s="1815"/>
      <c r="FZH2" s="1815"/>
      <c r="FZI2" s="1815"/>
      <c r="FZJ2" s="1815"/>
      <c r="FZK2" s="1815"/>
      <c r="FZL2" s="1815"/>
      <c r="FZM2" s="1815"/>
      <c r="FZN2" s="1815"/>
      <c r="FZO2" s="1815"/>
      <c r="FZP2" s="1815"/>
      <c r="FZQ2" s="1815"/>
      <c r="FZR2" s="1815"/>
      <c r="FZS2" s="1815"/>
      <c r="FZT2" s="1815"/>
      <c r="FZU2" s="1815"/>
      <c r="FZV2" s="1815"/>
      <c r="FZW2" s="1815"/>
      <c r="FZX2" s="1815"/>
      <c r="FZY2" s="1815"/>
      <c r="FZZ2" s="1815"/>
      <c r="GAA2" s="1815"/>
      <c r="GAB2" s="1815"/>
      <c r="GAC2" s="1815"/>
      <c r="GAD2" s="1815"/>
      <c r="GAE2" s="1815"/>
      <c r="GAF2" s="1815"/>
      <c r="GAG2" s="1815"/>
      <c r="GAH2" s="1815"/>
      <c r="GAI2" s="1815"/>
      <c r="GAJ2" s="1815"/>
      <c r="GAK2" s="1815"/>
      <c r="GAL2" s="1815"/>
      <c r="GAM2" s="1815"/>
      <c r="GAN2" s="1815"/>
      <c r="GAO2" s="1815"/>
      <c r="GAP2" s="1815"/>
      <c r="GAQ2" s="1815"/>
      <c r="GAR2" s="1815"/>
      <c r="GAS2" s="1815"/>
      <c r="GAT2" s="1815"/>
      <c r="GAU2" s="1815"/>
      <c r="GAV2" s="1815"/>
      <c r="GAW2" s="1815"/>
      <c r="GAX2" s="1815"/>
      <c r="GAY2" s="1815"/>
      <c r="GAZ2" s="1815"/>
      <c r="GBA2" s="1815"/>
      <c r="GBB2" s="1815"/>
      <c r="GBC2" s="1815"/>
      <c r="GBD2" s="1815"/>
      <c r="GBE2" s="1815"/>
      <c r="GBF2" s="1815"/>
      <c r="GBG2" s="1815"/>
      <c r="GBH2" s="1815"/>
      <c r="GBI2" s="1815"/>
      <c r="GBJ2" s="1815"/>
      <c r="GBK2" s="1815"/>
      <c r="GBL2" s="1815"/>
      <c r="GBM2" s="1815"/>
      <c r="GBN2" s="1815"/>
      <c r="GBO2" s="1815"/>
      <c r="GBP2" s="1815"/>
      <c r="GBQ2" s="1815"/>
      <c r="GBR2" s="1815"/>
      <c r="GBS2" s="1815"/>
      <c r="GBT2" s="1815"/>
      <c r="GBU2" s="1815"/>
      <c r="GBV2" s="1815"/>
      <c r="GBW2" s="1815"/>
      <c r="GBX2" s="1815"/>
      <c r="GBY2" s="1815"/>
      <c r="GBZ2" s="1815"/>
      <c r="GCA2" s="1815"/>
      <c r="GCB2" s="1815"/>
      <c r="GCC2" s="1815"/>
      <c r="GCD2" s="1815"/>
      <c r="GCE2" s="1815"/>
      <c r="GCF2" s="1815"/>
      <c r="GCG2" s="1815"/>
      <c r="GCH2" s="1815"/>
      <c r="GCI2" s="1815"/>
      <c r="GCJ2" s="1815"/>
      <c r="GCK2" s="1815"/>
      <c r="GCL2" s="1815"/>
      <c r="GCM2" s="1815"/>
      <c r="GCN2" s="1815"/>
      <c r="GCO2" s="1815"/>
      <c r="GCP2" s="1815"/>
      <c r="GCQ2" s="1815"/>
      <c r="GCR2" s="1815"/>
      <c r="GCS2" s="1815"/>
      <c r="GCT2" s="1815"/>
      <c r="GCU2" s="1815"/>
      <c r="GCV2" s="1815"/>
      <c r="GCW2" s="1815"/>
      <c r="GCX2" s="1815"/>
      <c r="GCY2" s="1815"/>
      <c r="GCZ2" s="1815"/>
      <c r="GDA2" s="1815"/>
      <c r="GDB2" s="1815"/>
      <c r="GDC2" s="1815"/>
      <c r="GDD2" s="1815"/>
      <c r="GDE2" s="1815"/>
      <c r="GDF2" s="1815"/>
      <c r="GDG2" s="1815"/>
      <c r="GDH2" s="1815"/>
      <c r="GDI2" s="1815"/>
      <c r="GDJ2" s="1815"/>
      <c r="GDK2" s="1815"/>
      <c r="GDL2" s="1815"/>
      <c r="GDM2" s="1815"/>
      <c r="GDN2" s="1815"/>
      <c r="GDO2" s="1815"/>
      <c r="GDP2" s="1815"/>
      <c r="GDQ2" s="1815"/>
      <c r="GDR2" s="1815"/>
      <c r="GDS2" s="1815"/>
      <c r="GDT2" s="1815"/>
      <c r="GDU2" s="1815"/>
      <c r="GDV2" s="1815"/>
      <c r="GDW2" s="1815"/>
      <c r="GDX2" s="1815"/>
      <c r="GDY2" s="1815"/>
      <c r="GDZ2" s="1815"/>
      <c r="GEA2" s="1815"/>
      <c r="GEB2" s="1815"/>
      <c r="GEC2" s="1815"/>
      <c r="GED2" s="1815"/>
      <c r="GEE2" s="1815"/>
      <c r="GEF2" s="1815"/>
      <c r="GEG2" s="1815"/>
      <c r="GEH2" s="1815"/>
      <c r="GEI2" s="1815"/>
      <c r="GEJ2" s="1815"/>
      <c r="GEK2" s="1815"/>
      <c r="GEL2" s="1815"/>
      <c r="GEM2" s="1815"/>
      <c r="GEN2" s="1815"/>
      <c r="GEO2" s="1815"/>
      <c r="GEP2" s="1815"/>
      <c r="GEQ2" s="1815"/>
      <c r="GER2" s="1815"/>
      <c r="GES2" s="1815"/>
      <c r="GET2" s="1815"/>
      <c r="GEU2" s="1815"/>
      <c r="GEV2" s="1815"/>
      <c r="GEW2" s="1815"/>
      <c r="GEX2" s="1815"/>
      <c r="GEY2" s="1815"/>
      <c r="GEZ2" s="1815"/>
      <c r="GFA2" s="1815"/>
      <c r="GFB2" s="1815"/>
      <c r="GFC2" s="1815"/>
      <c r="GFD2" s="1815"/>
      <c r="GFE2" s="1815"/>
      <c r="GFF2" s="1815"/>
      <c r="GFG2" s="1815"/>
      <c r="GFH2" s="1815"/>
      <c r="GFI2" s="1815"/>
      <c r="GFJ2" s="1815"/>
      <c r="GFK2" s="1815"/>
      <c r="GFL2" s="1815"/>
      <c r="GFM2" s="1815"/>
      <c r="GFN2" s="1815"/>
      <c r="GFO2" s="1815"/>
      <c r="GFP2" s="1815"/>
      <c r="GFQ2" s="1815"/>
      <c r="GFR2" s="1815"/>
      <c r="GFS2" s="1815"/>
      <c r="GFT2" s="1815"/>
      <c r="GFU2" s="1815"/>
      <c r="GFV2" s="1815"/>
      <c r="GFW2" s="1815"/>
      <c r="GFX2" s="1815"/>
      <c r="GFY2" s="1815"/>
      <c r="GFZ2" s="1815"/>
      <c r="GGA2" s="1815"/>
      <c r="GGB2" s="1815"/>
      <c r="GGC2" s="1815"/>
      <c r="GGD2" s="1815"/>
      <c r="GGE2" s="1815"/>
      <c r="GGF2" s="1815"/>
      <c r="GGG2" s="1815"/>
      <c r="GGH2" s="1815"/>
      <c r="GGI2" s="1815"/>
      <c r="GGJ2" s="1815"/>
      <c r="GGK2" s="1815"/>
      <c r="GGL2" s="1815"/>
      <c r="GGM2" s="1815"/>
      <c r="GGN2" s="1815"/>
      <c r="GGO2" s="1815"/>
      <c r="GGP2" s="1815"/>
      <c r="GGQ2" s="1815"/>
      <c r="GGR2" s="1815"/>
      <c r="GGS2" s="1815"/>
      <c r="GGT2" s="1815"/>
      <c r="GGU2" s="1815"/>
      <c r="GGV2" s="1815"/>
      <c r="GGW2" s="1815"/>
      <c r="GGX2" s="1815"/>
      <c r="GGY2" s="1815"/>
      <c r="GGZ2" s="1815"/>
      <c r="GHA2" s="1815"/>
      <c r="GHB2" s="1815"/>
      <c r="GHC2" s="1815"/>
      <c r="GHD2" s="1815"/>
      <c r="GHE2" s="1815"/>
      <c r="GHF2" s="1815"/>
      <c r="GHG2" s="1815"/>
      <c r="GHH2" s="1815"/>
      <c r="GHI2" s="1815"/>
      <c r="GHJ2" s="1815"/>
      <c r="GHK2" s="1815"/>
      <c r="GHL2" s="1815"/>
      <c r="GHM2" s="1815"/>
      <c r="GHN2" s="1815"/>
      <c r="GHO2" s="1815"/>
      <c r="GHP2" s="1815"/>
      <c r="GHQ2" s="1815"/>
      <c r="GHR2" s="1815"/>
      <c r="GHS2" s="1815"/>
      <c r="GHT2" s="1815"/>
      <c r="GHU2" s="1815"/>
      <c r="GHV2" s="1815"/>
      <c r="GHW2" s="1815"/>
      <c r="GHX2" s="1815"/>
      <c r="GHY2" s="1815"/>
      <c r="GHZ2" s="1815"/>
      <c r="GIA2" s="1815"/>
      <c r="GIB2" s="1815"/>
      <c r="GIC2" s="1815"/>
      <c r="GID2" s="1815"/>
      <c r="GIE2" s="1815"/>
      <c r="GIF2" s="1815"/>
      <c r="GIG2" s="1815"/>
      <c r="GIH2" s="1815"/>
      <c r="GII2" s="1815"/>
      <c r="GIJ2" s="1815"/>
      <c r="GIK2" s="1815"/>
      <c r="GIL2" s="1815"/>
      <c r="GIM2" s="1815"/>
      <c r="GIN2" s="1815"/>
      <c r="GIO2" s="1815"/>
      <c r="GIP2" s="1815"/>
      <c r="GIQ2" s="1815"/>
      <c r="GIR2" s="1815"/>
      <c r="GIS2" s="1815"/>
      <c r="GIT2" s="1815"/>
      <c r="GIU2" s="1815"/>
      <c r="GIV2" s="1815"/>
      <c r="GIW2" s="1815"/>
      <c r="GIX2" s="1815"/>
      <c r="GIY2" s="1815"/>
      <c r="GIZ2" s="1815"/>
      <c r="GJA2" s="1815"/>
      <c r="GJB2" s="1815"/>
      <c r="GJC2" s="1815"/>
      <c r="GJD2" s="1815"/>
      <c r="GJE2" s="1815"/>
      <c r="GJF2" s="1815"/>
      <c r="GJG2" s="1815"/>
      <c r="GJH2" s="1815"/>
      <c r="GJI2" s="1815"/>
      <c r="GJJ2" s="1815"/>
      <c r="GJK2" s="1815"/>
      <c r="GJL2" s="1815"/>
      <c r="GJM2" s="1815"/>
      <c r="GJN2" s="1815"/>
      <c r="GJO2" s="1815"/>
      <c r="GJP2" s="1815"/>
      <c r="GJQ2" s="1815"/>
      <c r="GJR2" s="1815"/>
      <c r="GJS2" s="1815"/>
      <c r="GJT2" s="1815"/>
      <c r="GJU2" s="1815"/>
      <c r="GJV2" s="1815"/>
      <c r="GJW2" s="1815"/>
      <c r="GJX2" s="1815"/>
      <c r="GJY2" s="1815"/>
      <c r="GJZ2" s="1815"/>
      <c r="GKA2" s="1815"/>
      <c r="GKB2" s="1815"/>
      <c r="GKC2" s="1815"/>
      <c r="GKD2" s="1815"/>
      <c r="GKE2" s="1815"/>
      <c r="GKF2" s="1815"/>
      <c r="GKG2" s="1815"/>
      <c r="GKH2" s="1815"/>
      <c r="GKI2" s="1815"/>
      <c r="GKJ2" s="1815"/>
      <c r="GKK2" s="1815"/>
      <c r="GKL2" s="1815"/>
      <c r="GKM2" s="1815"/>
      <c r="GKN2" s="1815"/>
      <c r="GKO2" s="1815"/>
      <c r="GKP2" s="1815"/>
      <c r="GKQ2" s="1815"/>
      <c r="GKR2" s="1815"/>
      <c r="GKS2" s="1815"/>
      <c r="GKT2" s="1815"/>
      <c r="GKU2" s="1815"/>
      <c r="GKV2" s="1815"/>
      <c r="GKW2" s="1815"/>
      <c r="GKX2" s="1815"/>
      <c r="GKY2" s="1815"/>
      <c r="GKZ2" s="1815"/>
      <c r="GLA2" s="1815"/>
      <c r="GLB2" s="1815"/>
      <c r="GLC2" s="1815"/>
      <c r="GLD2" s="1815"/>
      <c r="GLE2" s="1815"/>
      <c r="GLF2" s="1815"/>
      <c r="GLG2" s="1815"/>
      <c r="GLH2" s="1815"/>
      <c r="GLI2" s="1815"/>
      <c r="GLJ2" s="1815"/>
      <c r="GLK2" s="1815"/>
      <c r="GLL2" s="1815"/>
      <c r="GLM2" s="1815"/>
      <c r="GLN2" s="1815"/>
      <c r="GLO2" s="1815"/>
      <c r="GLP2" s="1815"/>
      <c r="GLQ2" s="1815"/>
      <c r="GLR2" s="1815"/>
      <c r="GLS2" s="1815"/>
      <c r="GLT2" s="1815"/>
      <c r="GLU2" s="1815"/>
      <c r="GLV2" s="1815"/>
      <c r="GLW2" s="1815"/>
      <c r="GLX2" s="1815"/>
      <c r="GLY2" s="1815"/>
      <c r="GLZ2" s="1815"/>
      <c r="GMA2" s="1815"/>
      <c r="GMB2" s="1815"/>
      <c r="GMC2" s="1815"/>
      <c r="GMD2" s="1815"/>
      <c r="GME2" s="1815"/>
      <c r="GMF2" s="1815"/>
      <c r="GMG2" s="1815"/>
      <c r="GMH2" s="1815"/>
      <c r="GMI2" s="1815"/>
      <c r="GMJ2" s="1815"/>
      <c r="GMK2" s="1815"/>
      <c r="GML2" s="1815"/>
      <c r="GMM2" s="1815"/>
      <c r="GMN2" s="1815"/>
      <c r="GMO2" s="1815"/>
      <c r="GMP2" s="1815"/>
      <c r="GMQ2" s="1815"/>
      <c r="GMR2" s="1815"/>
      <c r="GMS2" s="1815"/>
      <c r="GMT2" s="1815"/>
      <c r="GMU2" s="1815"/>
      <c r="GMV2" s="1815"/>
      <c r="GMW2" s="1815"/>
      <c r="GMX2" s="1815"/>
      <c r="GMY2" s="1815"/>
      <c r="GMZ2" s="1815"/>
      <c r="GNA2" s="1815"/>
      <c r="GNB2" s="1815"/>
      <c r="GNC2" s="1815"/>
      <c r="GND2" s="1815"/>
      <c r="GNE2" s="1815"/>
      <c r="GNF2" s="1815"/>
      <c r="GNG2" s="1815"/>
      <c r="GNH2" s="1815"/>
      <c r="GNI2" s="1815"/>
      <c r="GNJ2" s="1815"/>
      <c r="GNK2" s="1815"/>
      <c r="GNL2" s="1815"/>
      <c r="GNM2" s="1815"/>
      <c r="GNN2" s="1815"/>
      <c r="GNO2" s="1815"/>
      <c r="GNP2" s="1815"/>
      <c r="GNQ2" s="1815"/>
      <c r="GNR2" s="1815"/>
      <c r="GNS2" s="1815"/>
      <c r="GNT2" s="1815"/>
      <c r="GNU2" s="1815"/>
      <c r="GNV2" s="1815"/>
      <c r="GNW2" s="1815"/>
      <c r="GNX2" s="1815"/>
      <c r="GNY2" s="1815"/>
      <c r="GNZ2" s="1815"/>
      <c r="GOA2" s="1815"/>
      <c r="GOB2" s="1815"/>
      <c r="GOC2" s="1815"/>
      <c r="GOD2" s="1815"/>
      <c r="GOE2" s="1815"/>
      <c r="GOF2" s="1815"/>
      <c r="GOG2" s="1815"/>
      <c r="GOH2" s="1815"/>
      <c r="GOI2" s="1815"/>
      <c r="GOJ2" s="1815"/>
      <c r="GOK2" s="1815"/>
      <c r="GOL2" s="1815"/>
      <c r="GOM2" s="1815"/>
      <c r="GON2" s="1815"/>
      <c r="GOO2" s="1815"/>
      <c r="GOP2" s="1815"/>
      <c r="GOQ2" s="1815"/>
      <c r="GOR2" s="1815"/>
      <c r="GOS2" s="1815"/>
      <c r="GOT2" s="1815"/>
      <c r="GOU2" s="1815"/>
      <c r="GOV2" s="1815"/>
      <c r="GOW2" s="1815"/>
      <c r="GOX2" s="1815"/>
      <c r="GOY2" s="1815"/>
      <c r="GOZ2" s="1815"/>
      <c r="GPA2" s="1815"/>
      <c r="GPB2" s="1815"/>
      <c r="GPC2" s="1815"/>
      <c r="GPD2" s="1815"/>
      <c r="GPE2" s="1815"/>
      <c r="GPF2" s="1815"/>
      <c r="GPG2" s="1815"/>
      <c r="GPH2" s="1815"/>
      <c r="GPI2" s="1815"/>
      <c r="GPJ2" s="1815"/>
      <c r="GPK2" s="1815"/>
      <c r="GPL2" s="1815"/>
      <c r="GPM2" s="1815"/>
      <c r="GPN2" s="1815"/>
      <c r="GPO2" s="1815"/>
      <c r="GPP2" s="1815"/>
      <c r="GPQ2" s="1815"/>
      <c r="GPR2" s="1815"/>
      <c r="GPS2" s="1815"/>
      <c r="GPT2" s="1815"/>
      <c r="GPU2" s="1815"/>
      <c r="GPV2" s="1815"/>
      <c r="GPW2" s="1815"/>
      <c r="GPX2" s="1815"/>
      <c r="GPY2" s="1815"/>
      <c r="GPZ2" s="1815"/>
      <c r="GQA2" s="1815"/>
      <c r="GQB2" s="1815"/>
      <c r="GQC2" s="1815"/>
      <c r="GQD2" s="1815"/>
      <c r="GQE2" s="1815"/>
      <c r="GQF2" s="1815"/>
      <c r="GQG2" s="1815"/>
      <c r="GQH2" s="1815"/>
      <c r="GQI2" s="1815"/>
      <c r="GQJ2" s="1815"/>
      <c r="GQK2" s="1815"/>
      <c r="GQL2" s="1815"/>
      <c r="GQM2" s="1815"/>
      <c r="GQN2" s="1815"/>
      <c r="GQO2" s="1815"/>
      <c r="GQP2" s="1815"/>
      <c r="GQQ2" s="1815"/>
      <c r="GQR2" s="1815"/>
      <c r="GQS2" s="1815"/>
      <c r="GQT2" s="1815"/>
      <c r="GQU2" s="1815"/>
      <c r="GQV2" s="1815"/>
      <c r="GQW2" s="1815"/>
      <c r="GQX2" s="1815"/>
      <c r="GQY2" s="1815"/>
      <c r="GQZ2" s="1815"/>
      <c r="GRA2" s="1815"/>
      <c r="GRB2" s="1815"/>
      <c r="GRC2" s="1815"/>
      <c r="GRD2" s="1815"/>
      <c r="GRE2" s="1815"/>
      <c r="GRF2" s="1815"/>
      <c r="GRG2" s="1815"/>
      <c r="GRH2" s="1815"/>
      <c r="GRI2" s="1815"/>
      <c r="GRJ2" s="1815"/>
      <c r="GRK2" s="1815"/>
      <c r="GRL2" s="1815"/>
      <c r="GRM2" s="1815"/>
      <c r="GRN2" s="1815"/>
      <c r="GRO2" s="1815"/>
      <c r="GRP2" s="1815"/>
      <c r="GRQ2" s="1815"/>
      <c r="GRR2" s="1815"/>
      <c r="GRS2" s="1815"/>
      <c r="GRT2" s="1815"/>
      <c r="GRU2" s="1815"/>
      <c r="GRV2" s="1815"/>
      <c r="GRW2" s="1815"/>
      <c r="GRX2" s="1815"/>
      <c r="GRY2" s="1815"/>
      <c r="GRZ2" s="1815"/>
      <c r="GSA2" s="1815"/>
      <c r="GSB2" s="1815"/>
      <c r="GSC2" s="1815"/>
      <c r="GSD2" s="1815"/>
      <c r="GSE2" s="1815"/>
      <c r="GSF2" s="1815"/>
      <c r="GSG2" s="1815"/>
      <c r="GSH2" s="1815"/>
      <c r="GSI2" s="1815"/>
      <c r="GSJ2" s="1815"/>
      <c r="GSK2" s="1815"/>
      <c r="GSL2" s="1815"/>
      <c r="GSM2" s="1815"/>
      <c r="GSN2" s="1815"/>
      <c r="GSO2" s="1815"/>
      <c r="GSP2" s="1815"/>
      <c r="GSQ2" s="1815"/>
      <c r="GSR2" s="1815"/>
      <c r="GSS2" s="1815"/>
      <c r="GST2" s="1815"/>
      <c r="GSU2" s="1815"/>
      <c r="GSV2" s="1815"/>
      <c r="GSW2" s="1815"/>
      <c r="GSX2" s="1815"/>
      <c r="GSY2" s="1815"/>
      <c r="GSZ2" s="1815"/>
      <c r="GTA2" s="1815"/>
      <c r="GTB2" s="1815"/>
      <c r="GTC2" s="1815"/>
      <c r="GTD2" s="1815"/>
      <c r="GTE2" s="1815"/>
      <c r="GTF2" s="1815"/>
      <c r="GTG2" s="1815"/>
      <c r="GTH2" s="1815"/>
      <c r="GTI2" s="1815"/>
      <c r="GTJ2" s="1815"/>
      <c r="GTK2" s="1815"/>
      <c r="GTL2" s="1815"/>
      <c r="GTM2" s="1815"/>
      <c r="GTN2" s="1815"/>
      <c r="GTO2" s="1815"/>
      <c r="GTP2" s="1815"/>
      <c r="GTQ2" s="1815"/>
      <c r="GTR2" s="1815"/>
      <c r="GTS2" s="1815"/>
      <c r="GTT2" s="1815"/>
      <c r="GTU2" s="1815"/>
      <c r="GTV2" s="1815"/>
      <c r="GTW2" s="1815"/>
      <c r="GTX2" s="1815"/>
      <c r="GTY2" s="1815"/>
      <c r="GTZ2" s="1815"/>
      <c r="GUA2" s="1815"/>
      <c r="GUB2" s="1815"/>
      <c r="GUC2" s="1815"/>
      <c r="GUD2" s="1815"/>
      <c r="GUE2" s="1815"/>
      <c r="GUF2" s="1815"/>
      <c r="GUG2" s="1815"/>
      <c r="GUH2" s="1815"/>
      <c r="GUI2" s="1815"/>
      <c r="GUJ2" s="1815"/>
      <c r="GUK2" s="1815"/>
      <c r="GUL2" s="1815"/>
      <c r="GUM2" s="1815"/>
      <c r="GUN2" s="1815"/>
      <c r="GUO2" s="1815"/>
      <c r="GUP2" s="1815"/>
      <c r="GUQ2" s="1815"/>
      <c r="GUR2" s="1815"/>
      <c r="GUS2" s="1815"/>
      <c r="GUT2" s="1815"/>
      <c r="GUU2" s="1815"/>
      <c r="GUV2" s="1815"/>
      <c r="GUW2" s="1815"/>
      <c r="GUX2" s="1815"/>
      <c r="GUY2" s="1815"/>
      <c r="GUZ2" s="1815"/>
      <c r="GVA2" s="1815"/>
      <c r="GVB2" s="1815"/>
      <c r="GVC2" s="1815"/>
      <c r="GVD2" s="1815"/>
      <c r="GVE2" s="1815"/>
      <c r="GVF2" s="1815"/>
      <c r="GVG2" s="1815"/>
      <c r="GVH2" s="1815"/>
      <c r="GVI2" s="1815"/>
      <c r="GVJ2" s="1815"/>
      <c r="GVK2" s="1815"/>
      <c r="GVL2" s="1815"/>
      <c r="GVM2" s="1815"/>
      <c r="GVN2" s="1815"/>
      <c r="GVO2" s="1815"/>
      <c r="GVP2" s="1815"/>
      <c r="GVQ2" s="1815"/>
      <c r="GVR2" s="1815"/>
      <c r="GVS2" s="1815"/>
      <c r="GVT2" s="1815"/>
      <c r="GVU2" s="1815"/>
      <c r="GVV2" s="1815"/>
      <c r="GVW2" s="1815"/>
      <c r="GVX2" s="1815"/>
      <c r="GVY2" s="1815"/>
      <c r="GVZ2" s="1815"/>
      <c r="GWA2" s="1815"/>
      <c r="GWB2" s="1815"/>
      <c r="GWC2" s="1815"/>
      <c r="GWD2" s="1815"/>
      <c r="GWE2" s="1815"/>
      <c r="GWF2" s="1815"/>
      <c r="GWG2" s="1815"/>
      <c r="GWH2" s="1815"/>
      <c r="GWI2" s="1815"/>
      <c r="GWJ2" s="1815"/>
      <c r="GWK2" s="1815"/>
      <c r="GWL2" s="1815"/>
      <c r="GWM2" s="1815"/>
      <c r="GWN2" s="1815"/>
      <c r="GWO2" s="1815"/>
      <c r="GWP2" s="1815"/>
      <c r="GWQ2" s="1815"/>
      <c r="GWR2" s="1815"/>
      <c r="GWS2" s="1815"/>
      <c r="GWT2" s="1815"/>
      <c r="GWU2" s="1815"/>
      <c r="GWV2" s="1815"/>
      <c r="GWW2" s="1815"/>
      <c r="GWX2" s="1815"/>
      <c r="GWY2" s="1815"/>
      <c r="GWZ2" s="1815"/>
      <c r="GXA2" s="1815"/>
      <c r="GXB2" s="1815"/>
      <c r="GXC2" s="1815"/>
      <c r="GXD2" s="1815"/>
      <c r="GXE2" s="1815"/>
      <c r="GXF2" s="1815"/>
      <c r="GXG2" s="1815"/>
      <c r="GXH2" s="1815"/>
      <c r="GXI2" s="1815"/>
      <c r="GXJ2" s="1815"/>
      <c r="GXK2" s="1815"/>
      <c r="GXL2" s="1815"/>
      <c r="GXM2" s="1815"/>
      <c r="GXN2" s="1815"/>
      <c r="GXO2" s="1815"/>
      <c r="GXP2" s="1815"/>
      <c r="GXQ2" s="1815"/>
      <c r="GXR2" s="1815"/>
      <c r="GXS2" s="1815"/>
      <c r="GXT2" s="1815"/>
      <c r="GXU2" s="1815"/>
      <c r="GXV2" s="1815"/>
      <c r="GXW2" s="1815"/>
      <c r="GXX2" s="1815"/>
      <c r="GXY2" s="1815"/>
      <c r="GXZ2" s="1815"/>
      <c r="GYA2" s="1815"/>
      <c r="GYB2" s="1815"/>
      <c r="GYC2" s="1815"/>
      <c r="GYD2" s="1815"/>
      <c r="GYE2" s="1815"/>
      <c r="GYF2" s="1815"/>
      <c r="GYG2" s="1815"/>
      <c r="GYH2" s="1815"/>
      <c r="GYI2" s="1815"/>
      <c r="GYJ2" s="1815"/>
      <c r="GYK2" s="1815"/>
      <c r="GYL2" s="1815"/>
      <c r="GYM2" s="1815"/>
      <c r="GYN2" s="1815"/>
      <c r="GYO2" s="1815"/>
      <c r="GYP2" s="1815"/>
      <c r="GYQ2" s="1815"/>
      <c r="GYR2" s="1815"/>
      <c r="GYS2" s="1815"/>
      <c r="GYT2" s="1815"/>
      <c r="GYU2" s="1815"/>
      <c r="GYV2" s="1815"/>
      <c r="GYW2" s="1815"/>
      <c r="GYX2" s="1815"/>
      <c r="GYY2" s="1815"/>
      <c r="GYZ2" s="1815"/>
      <c r="GZA2" s="1815"/>
      <c r="GZB2" s="1815"/>
      <c r="GZC2" s="1815"/>
      <c r="GZD2" s="1815"/>
      <c r="GZE2" s="1815"/>
      <c r="GZF2" s="1815"/>
      <c r="GZG2" s="1815"/>
      <c r="GZH2" s="1815"/>
      <c r="GZI2" s="1815"/>
      <c r="GZJ2" s="1815"/>
      <c r="GZK2" s="1815"/>
      <c r="GZL2" s="1815"/>
      <c r="GZM2" s="1815"/>
      <c r="GZN2" s="1815"/>
      <c r="GZO2" s="1815"/>
      <c r="GZP2" s="1815"/>
      <c r="GZQ2" s="1815"/>
      <c r="GZR2" s="1815"/>
      <c r="GZS2" s="1815"/>
      <c r="GZT2" s="1815"/>
      <c r="GZU2" s="1815"/>
      <c r="GZV2" s="1815"/>
      <c r="GZW2" s="1815"/>
      <c r="GZX2" s="1815"/>
      <c r="GZY2" s="1815"/>
      <c r="GZZ2" s="1815"/>
      <c r="HAA2" s="1815"/>
      <c r="HAB2" s="1815"/>
      <c r="HAC2" s="1815"/>
      <c r="HAD2" s="1815"/>
      <c r="HAE2" s="1815"/>
      <c r="HAF2" s="1815"/>
      <c r="HAG2" s="1815"/>
      <c r="HAH2" s="1815"/>
      <c r="HAI2" s="1815"/>
      <c r="HAJ2" s="1815"/>
      <c r="HAK2" s="1815"/>
      <c r="HAL2" s="1815"/>
      <c r="HAM2" s="1815"/>
      <c r="HAN2" s="1815"/>
      <c r="HAO2" s="1815"/>
      <c r="HAP2" s="1815"/>
      <c r="HAQ2" s="1815"/>
      <c r="HAR2" s="1815"/>
      <c r="HAS2" s="1815"/>
      <c r="HAT2" s="1815"/>
      <c r="HAU2" s="1815"/>
      <c r="HAV2" s="1815"/>
      <c r="HAW2" s="1815"/>
      <c r="HAX2" s="1815"/>
      <c r="HAY2" s="1815"/>
      <c r="HAZ2" s="1815"/>
      <c r="HBA2" s="1815"/>
      <c r="HBB2" s="1815"/>
      <c r="HBC2" s="1815"/>
      <c r="HBD2" s="1815"/>
      <c r="HBE2" s="1815"/>
      <c r="HBF2" s="1815"/>
      <c r="HBG2" s="1815"/>
      <c r="HBH2" s="1815"/>
      <c r="HBI2" s="1815"/>
      <c r="HBJ2" s="1815"/>
      <c r="HBK2" s="1815"/>
      <c r="HBL2" s="1815"/>
      <c r="HBM2" s="1815"/>
      <c r="HBN2" s="1815"/>
      <c r="HBO2" s="1815"/>
      <c r="HBP2" s="1815"/>
      <c r="HBQ2" s="1815"/>
      <c r="HBR2" s="1815"/>
      <c r="HBS2" s="1815"/>
      <c r="HBT2" s="1815"/>
      <c r="HBU2" s="1815"/>
      <c r="HBV2" s="1815"/>
      <c r="HBW2" s="1815"/>
      <c r="HBX2" s="1815"/>
      <c r="HBY2" s="1815"/>
      <c r="HBZ2" s="1815"/>
      <c r="HCA2" s="1815"/>
      <c r="HCB2" s="1815"/>
      <c r="HCC2" s="1815"/>
      <c r="HCD2" s="1815"/>
      <c r="HCE2" s="1815"/>
      <c r="HCF2" s="1815"/>
      <c r="HCG2" s="1815"/>
      <c r="HCH2" s="1815"/>
      <c r="HCI2" s="1815"/>
      <c r="HCJ2" s="1815"/>
      <c r="HCK2" s="1815"/>
      <c r="HCL2" s="1815"/>
      <c r="HCM2" s="1815"/>
      <c r="HCN2" s="1815"/>
      <c r="HCO2" s="1815"/>
      <c r="HCP2" s="1815"/>
      <c r="HCQ2" s="1815"/>
      <c r="HCR2" s="1815"/>
      <c r="HCS2" s="1815"/>
      <c r="HCT2" s="1815"/>
      <c r="HCU2" s="1815"/>
      <c r="HCV2" s="1815"/>
      <c r="HCW2" s="1815"/>
      <c r="HCX2" s="1815"/>
      <c r="HCY2" s="1815"/>
      <c r="HCZ2" s="1815"/>
      <c r="HDA2" s="1815"/>
      <c r="HDB2" s="1815"/>
      <c r="HDC2" s="1815"/>
      <c r="HDD2" s="1815"/>
      <c r="HDE2" s="1815"/>
      <c r="HDF2" s="1815"/>
      <c r="HDG2" s="1815"/>
      <c r="HDH2" s="1815"/>
      <c r="HDI2" s="1815"/>
      <c r="HDJ2" s="1815"/>
      <c r="HDK2" s="1815"/>
      <c r="HDL2" s="1815"/>
      <c r="HDM2" s="1815"/>
      <c r="HDN2" s="1815"/>
      <c r="HDO2" s="1815"/>
      <c r="HDP2" s="1815"/>
      <c r="HDQ2" s="1815"/>
      <c r="HDR2" s="1815"/>
      <c r="HDS2" s="1815"/>
      <c r="HDT2" s="1815"/>
      <c r="HDU2" s="1815"/>
      <c r="HDV2" s="1815"/>
      <c r="HDW2" s="1815"/>
      <c r="HDX2" s="1815"/>
      <c r="HDY2" s="1815"/>
      <c r="HDZ2" s="1815"/>
      <c r="HEA2" s="1815"/>
      <c r="HEB2" s="1815"/>
      <c r="HEC2" s="1815"/>
      <c r="HED2" s="1815"/>
      <c r="HEE2" s="1815"/>
      <c r="HEF2" s="1815"/>
      <c r="HEG2" s="1815"/>
      <c r="HEH2" s="1815"/>
      <c r="HEI2" s="1815"/>
      <c r="HEJ2" s="1815"/>
      <c r="HEK2" s="1815"/>
      <c r="HEL2" s="1815"/>
      <c r="HEM2" s="1815"/>
      <c r="HEN2" s="1815"/>
      <c r="HEO2" s="1815"/>
      <c r="HEP2" s="1815"/>
      <c r="HEQ2" s="1815"/>
      <c r="HER2" s="1815"/>
      <c r="HES2" s="1815"/>
      <c r="HET2" s="1815"/>
      <c r="HEU2" s="1815"/>
      <c r="HEV2" s="1815"/>
      <c r="HEW2" s="1815"/>
      <c r="HEX2" s="1815"/>
      <c r="HEY2" s="1815"/>
      <c r="HEZ2" s="1815"/>
      <c r="HFA2" s="1815"/>
      <c r="HFB2" s="1815"/>
      <c r="HFC2" s="1815"/>
      <c r="HFD2" s="1815"/>
      <c r="HFE2" s="1815"/>
      <c r="HFF2" s="1815"/>
      <c r="HFG2" s="1815"/>
      <c r="HFH2" s="1815"/>
      <c r="HFI2" s="1815"/>
      <c r="HFJ2" s="1815"/>
      <c r="HFK2" s="1815"/>
      <c r="HFL2" s="1815"/>
      <c r="HFM2" s="1815"/>
      <c r="HFN2" s="1815"/>
      <c r="HFO2" s="1815"/>
      <c r="HFP2" s="1815"/>
      <c r="HFQ2" s="1815"/>
      <c r="HFR2" s="1815"/>
      <c r="HFS2" s="1815"/>
      <c r="HFT2" s="1815"/>
      <c r="HFU2" s="1815"/>
      <c r="HFV2" s="1815"/>
      <c r="HFW2" s="1815"/>
      <c r="HFX2" s="1815"/>
      <c r="HFY2" s="1815"/>
      <c r="HFZ2" s="1815"/>
      <c r="HGA2" s="1815"/>
      <c r="HGB2" s="1815"/>
      <c r="HGC2" s="1815"/>
      <c r="HGD2" s="1815"/>
      <c r="HGE2" s="1815"/>
      <c r="HGF2" s="1815"/>
      <c r="HGG2" s="1815"/>
      <c r="HGH2" s="1815"/>
      <c r="HGI2" s="1815"/>
      <c r="HGJ2" s="1815"/>
      <c r="HGK2" s="1815"/>
      <c r="HGL2" s="1815"/>
      <c r="HGM2" s="1815"/>
      <c r="HGN2" s="1815"/>
      <c r="HGO2" s="1815"/>
      <c r="HGP2" s="1815"/>
      <c r="HGQ2" s="1815"/>
      <c r="HGR2" s="1815"/>
      <c r="HGS2" s="1815"/>
      <c r="HGT2" s="1815"/>
      <c r="HGU2" s="1815"/>
      <c r="HGV2" s="1815"/>
      <c r="HGW2" s="1815"/>
      <c r="HGX2" s="1815"/>
      <c r="HGY2" s="1815"/>
      <c r="HGZ2" s="1815"/>
      <c r="HHA2" s="1815"/>
      <c r="HHB2" s="1815"/>
      <c r="HHC2" s="1815"/>
      <c r="HHD2" s="1815"/>
      <c r="HHE2" s="1815"/>
      <c r="HHF2" s="1815"/>
      <c r="HHG2" s="1815"/>
      <c r="HHH2" s="1815"/>
      <c r="HHI2" s="1815"/>
      <c r="HHJ2" s="1815"/>
      <c r="HHK2" s="1815"/>
      <c r="HHL2" s="1815"/>
      <c r="HHM2" s="1815"/>
      <c r="HHN2" s="1815"/>
      <c r="HHO2" s="1815"/>
      <c r="HHP2" s="1815"/>
      <c r="HHQ2" s="1815"/>
      <c r="HHR2" s="1815"/>
      <c r="HHS2" s="1815"/>
      <c r="HHT2" s="1815"/>
      <c r="HHU2" s="1815"/>
      <c r="HHV2" s="1815"/>
      <c r="HHW2" s="1815"/>
      <c r="HHX2" s="1815"/>
      <c r="HHY2" s="1815"/>
      <c r="HHZ2" s="1815"/>
      <c r="HIA2" s="1815"/>
      <c r="HIB2" s="1815"/>
      <c r="HIC2" s="1815"/>
      <c r="HID2" s="1815"/>
      <c r="HIE2" s="1815"/>
      <c r="HIF2" s="1815"/>
      <c r="HIG2" s="1815"/>
      <c r="HIH2" s="1815"/>
      <c r="HII2" s="1815"/>
      <c r="HIJ2" s="1815"/>
      <c r="HIK2" s="1815"/>
      <c r="HIL2" s="1815"/>
      <c r="HIM2" s="1815"/>
      <c r="HIN2" s="1815"/>
      <c r="HIO2" s="1815"/>
      <c r="HIP2" s="1815"/>
      <c r="HIQ2" s="1815"/>
      <c r="HIR2" s="1815"/>
      <c r="HIS2" s="1815"/>
      <c r="HIT2" s="1815"/>
      <c r="HIU2" s="1815"/>
      <c r="HIV2" s="1815"/>
      <c r="HIW2" s="1815"/>
      <c r="HIX2" s="1815"/>
      <c r="HIY2" s="1815"/>
      <c r="HIZ2" s="1815"/>
      <c r="HJA2" s="1815"/>
      <c r="HJB2" s="1815"/>
      <c r="HJC2" s="1815"/>
      <c r="HJD2" s="1815"/>
      <c r="HJE2" s="1815"/>
      <c r="HJF2" s="1815"/>
      <c r="HJG2" s="1815"/>
      <c r="HJH2" s="1815"/>
      <c r="HJI2" s="1815"/>
      <c r="HJJ2" s="1815"/>
      <c r="HJK2" s="1815"/>
      <c r="HJL2" s="1815"/>
      <c r="HJM2" s="1815"/>
      <c r="HJN2" s="1815"/>
      <c r="HJO2" s="1815"/>
      <c r="HJP2" s="1815"/>
      <c r="HJQ2" s="1815"/>
      <c r="HJR2" s="1815"/>
      <c r="HJS2" s="1815"/>
      <c r="HJT2" s="1815"/>
      <c r="HJU2" s="1815"/>
      <c r="HJV2" s="1815"/>
      <c r="HJW2" s="1815"/>
      <c r="HJX2" s="1815"/>
      <c r="HJY2" s="1815"/>
      <c r="HJZ2" s="1815"/>
      <c r="HKA2" s="1815"/>
      <c r="HKB2" s="1815"/>
      <c r="HKC2" s="1815"/>
      <c r="HKD2" s="1815"/>
      <c r="HKE2" s="1815"/>
      <c r="HKF2" s="1815"/>
      <c r="HKG2" s="1815"/>
      <c r="HKH2" s="1815"/>
      <c r="HKI2" s="1815"/>
      <c r="HKJ2" s="1815"/>
      <c r="HKK2" s="1815"/>
      <c r="HKL2" s="1815"/>
      <c r="HKM2" s="1815"/>
      <c r="HKN2" s="1815"/>
      <c r="HKO2" s="1815"/>
      <c r="HKP2" s="1815"/>
      <c r="HKQ2" s="1815"/>
      <c r="HKR2" s="1815"/>
      <c r="HKS2" s="1815"/>
      <c r="HKT2" s="1815"/>
      <c r="HKU2" s="1815"/>
      <c r="HKV2" s="1815"/>
      <c r="HKW2" s="1815"/>
      <c r="HKX2" s="1815"/>
      <c r="HKY2" s="1815"/>
      <c r="HKZ2" s="1815"/>
      <c r="HLA2" s="1815"/>
      <c r="HLB2" s="1815"/>
      <c r="HLC2" s="1815"/>
      <c r="HLD2" s="1815"/>
      <c r="HLE2" s="1815"/>
      <c r="HLF2" s="1815"/>
      <c r="HLG2" s="1815"/>
      <c r="HLH2" s="1815"/>
      <c r="HLI2" s="1815"/>
      <c r="HLJ2" s="1815"/>
      <c r="HLK2" s="1815"/>
      <c r="HLL2" s="1815"/>
      <c r="HLM2" s="1815"/>
      <c r="HLN2" s="1815"/>
      <c r="HLO2" s="1815"/>
      <c r="HLP2" s="1815"/>
      <c r="HLQ2" s="1815"/>
      <c r="HLR2" s="1815"/>
      <c r="HLS2" s="1815"/>
      <c r="HLT2" s="1815"/>
      <c r="HLU2" s="1815"/>
      <c r="HLV2" s="1815"/>
      <c r="HLW2" s="1815"/>
      <c r="HLX2" s="1815"/>
      <c r="HLY2" s="1815"/>
      <c r="HLZ2" s="1815"/>
      <c r="HMA2" s="1815"/>
      <c r="HMB2" s="1815"/>
      <c r="HMC2" s="1815"/>
      <c r="HMD2" s="1815"/>
      <c r="HME2" s="1815"/>
      <c r="HMF2" s="1815"/>
      <c r="HMG2" s="1815"/>
      <c r="HMH2" s="1815"/>
      <c r="HMI2" s="1815"/>
      <c r="HMJ2" s="1815"/>
      <c r="HMK2" s="1815"/>
      <c r="HML2" s="1815"/>
      <c r="HMM2" s="1815"/>
      <c r="HMN2" s="1815"/>
      <c r="HMO2" s="1815"/>
      <c r="HMP2" s="1815"/>
      <c r="HMQ2" s="1815"/>
      <c r="HMR2" s="1815"/>
      <c r="HMS2" s="1815"/>
      <c r="HMT2" s="1815"/>
      <c r="HMU2" s="1815"/>
      <c r="HMV2" s="1815"/>
      <c r="HMW2" s="1815"/>
      <c r="HMX2" s="1815"/>
      <c r="HMY2" s="1815"/>
      <c r="HMZ2" s="1815"/>
      <c r="HNA2" s="1815"/>
      <c r="HNB2" s="1815"/>
      <c r="HNC2" s="1815"/>
      <c r="HND2" s="1815"/>
      <c r="HNE2" s="1815"/>
      <c r="HNF2" s="1815"/>
      <c r="HNG2" s="1815"/>
      <c r="HNH2" s="1815"/>
      <c r="HNI2" s="1815"/>
      <c r="HNJ2" s="1815"/>
      <c r="HNK2" s="1815"/>
      <c r="HNL2" s="1815"/>
      <c r="HNM2" s="1815"/>
      <c r="HNN2" s="1815"/>
      <c r="HNO2" s="1815"/>
      <c r="HNP2" s="1815"/>
      <c r="HNQ2" s="1815"/>
      <c r="HNR2" s="1815"/>
      <c r="HNS2" s="1815"/>
      <c r="HNT2" s="1815"/>
      <c r="HNU2" s="1815"/>
      <c r="HNV2" s="1815"/>
      <c r="HNW2" s="1815"/>
      <c r="HNX2" s="1815"/>
      <c r="HNY2" s="1815"/>
      <c r="HNZ2" s="1815"/>
      <c r="HOA2" s="1815"/>
      <c r="HOB2" s="1815"/>
      <c r="HOC2" s="1815"/>
      <c r="HOD2" s="1815"/>
      <c r="HOE2" s="1815"/>
      <c r="HOF2" s="1815"/>
      <c r="HOG2" s="1815"/>
      <c r="HOH2" s="1815"/>
      <c r="HOI2" s="1815"/>
      <c r="HOJ2" s="1815"/>
      <c r="HOK2" s="1815"/>
      <c r="HOL2" s="1815"/>
      <c r="HOM2" s="1815"/>
      <c r="HON2" s="1815"/>
      <c r="HOO2" s="1815"/>
      <c r="HOP2" s="1815"/>
      <c r="HOQ2" s="1815"/>
      <c r="HOR2" s="1815"/>
      <c r="HOS2" s="1815"/>
      <c r="HOT2" s="1815"/>
      <c r="HOU2" s="1815"/>
      <c r="HOV2" s="1815"/>
      <c r="HOW2" s="1815"/>
      <c r="HOX2" s="1815"/>
      <c r="HOY2" s="1815"/>
      <c r="HOZ2" s="1815"/>
      <c r="HPA2" s="1815"/>
      <c r="HPB2" s="1815"/>
      <c r="HPC2" s="1815"/>
      <c r="HPD2" s="1815"/>
      <c r="HPE2" s="1815"/>
      <c r="HPF2" s="1815"/>
      <c r="HPG2" s="1815"/>
      <c r="HPH2" s="1815"/>
      <c r="HPI2" s="1815"/>
      <c r="HPJ2" s="1815"/>
      <c r="HPK2" s="1815"/>
      <c r="HPL2" s="1815"/>
      <c r="HPM2" s="1815"/>
      <c r="HPN2" s="1815"/>
      <c r="HPO2" s="1815"/>
      <c r="HPP2" s="1815"/>
      <c r="HPQ2" s="1815"/>
      <c r="HPR2" s="1815"/>
      <c r="HPS2" s="1815"/>
      <c r="HPT2" s="1815"/>
      <c r="HPU2" s="1815"/>
      <c r="HPV2" s="1815"/>
      <c r="HPW2" s="1815"/>
      <c r="HPX2" s="1815"/>
      <c r="HPY2" s="1815"/>
      <c r="HPZ2" s="1815"/>
      <c r="HQA2" s="1815"/>
      <c r="HQB2" s="1815"/>
      <c r="HQC2" s="1815"/>
      <c r="HQD2" s="1815"/>
      <c r="HQE2" s="1815"/>
      <c r="HQF2" s="1815"/>
      <c r="HQG2" s="1815"/>
      <c r="HQH2" s="1815"/>
      <c r="HQI2" s="1815"/>
      <c r="HQJ2" s="1815"/>
      <c r="HQK2" s="1815"/>
      <c r="HQL2" s="1815"/>
      <c r="HQM2" s="1815"/>
      <c r="HQN2" s="1815"/>
      <c r="HQO2" s="1815"/>
      <c r="HQP2" s="1815"/>
      <c r="HQQ2" s="1815"/>
      <c r="HQR2" s="1815"/>
      <c r="HQS2" s="1815"/>
      <c r="HQT2" s="1815"/>
      <c r="HQU2" s="1815"/>
      <c r="HQV2" s="1815"/>
      <c r="HQW2" s="1815"/>
      <c r="HQX2" s="1815"/>
      <c r="HQY2" s="1815"/>
      <c r="HQZ2" s="1815"/>
      <c r="HRA2" s="1815"/>
      <c r="HRB2" s="1815"/>
      <c r="HRC2" s="1815"/>
      <c r="HRD2" s="1815"/>
      <c r="HRE2" s="1815"/>
      <c r="HRF2" s="1815"/>
      <c r="HRG2" s="1815"/>
      <c r="HRH2" s="1815"/>
      <c r="HRI2" s="1815"/>
      <c r="HRJ2" s="1815"/>
      <c r="HRK2" s="1815"/>
      <c r="HRL2" s="1815"/>
      <c r="HRM2" s="1815"/>
      <c r="HRN2" s="1815"/>
      <c r="HRO2" s="1815"/>
      <c r="HRP2" s="1815"/>
      <c r="HRQ2" s="1815"/>
      <c r="HRR2" s="1815"/>
      <c r="HRS2" s="1815"/>
      <c r="HRT2" s="1815"/>
      <c r="HRU2" s="1815"/>
      <c r="HRV2" s="1815"/>
      <c r="HRW2" s="1815"/>
      <c r="HRX2" s="1815"/>
      <c r="HRY2" s="1815"/>
      <c r="HRZ2" s="1815"/>
      <c r="HSA2" s="1815"/>
      <c r="HSB2" s="1815"/>
      <c r="HSC2" s="1815"/>
      <c r="HSD2" s="1815"/>
      <c r="HSE2" s="1815"/>
      <c r="HSF2" s="1815"/>
      <c r="HSG2" s="1815"/>
      <c r="HSH2" s="1815"/>
      <c r="HSI2" s="1815"/>
      <c r="HSJ2" s="1815"/>
      <c r="HSK2" s="1815"/>
      <c r="HSL2" s="1815"/>
      <c r="HSM2" s="1815"/>
      <c r="HSN2" s="1815"/>
      <c r="HSO2" s="1815"/>
      <c r="HSP2" s="1815"/>
      <c r="HSQ2" s="1815"/>
      <c r="HSR2" s="1815"/>
      <c r="HSS2" s="1815"/>
      <c r="HST2" s="1815"/>
      <c r="HSU2" s="1815"/>
      <c r="HSV2" s="1815"/>
      <c r="HSW2" s="1815"/>
      <c r="HSX2" s="1815"/>
      <c r="HSY2" s="1815"/>
      <c r="HSZ2" s="1815"/>
      <c r="HTA2" s="1815"/>
      <c r="HTB2" s="1815"/>
      <c r="HTC2" s="1815"/>
      <c r="HTD2" s="1815"/>
      <c r="HTE2" s="1815"/>
      <c r="HTF2" s="1815"/>
      <c r="HTG2" s="1815"/>
      <c r="HTH2" s="1815"/>
      <c r="HTI2" s="1815"/>
      <c r="HTJ2" s="1815"/>
      <c r="HTK2" s="1815"/>
      <c r="HTL2" s="1815"/>
      <c r="HTM2" s="1815"/>
      <c r="HTN2" s="1815"/>
      <c r="HTO2" s="1815"/>
      <c r="HTP2" s="1815"/>
      <c r="HTQ2" s="1815"/>
      <c r="HTR2" s="1815"/>
      <c r="HTS2" s="1815"/>
      <c r="HTT2" s="1815"/>
      <c r="HTU2" s="1815"/>
      <c r="HTV2" s="1815"/>
      <c r="HTW2" s="1815"/>
      <c r="HTX2" s="1815"/>
      <c r="HTY2" s="1815"/>
      <c r="HTZ2" s="1815"/>
      <c r="HUA2" s="1815"/>
      <c r="HUB2" s="1815"/>
      <c r="HUC2" s="1815"/>
      <c r="HUD2" s="1815"/>
      <c r="HUE2" s="1815"/>
      <c r="HUF2" s="1815"/>
      <c r="HUG2" s="1815"/>
      <c r="HUH2" s="1815"/>
      <c r="HUI2" s="1815"/>
      <c r="HUJ2" s="1815"/>
      <c r="HUK2" s="1815"/>
      <c r="HUL2" s="1815"/>
      <c r="HUM2" s="1815"/>
      <c r="HUN2" s="1815"/>
      <c r="HUO2" s="1815"/>
      <c r="HUP2" s="1815"/>
      <c r="HUQ2" s="1815"/>
      <c r="HUR2" s="1815"/>
      <c r="HUS2" s="1815"/>
      <c r="HUT2" s="1815"/>
      <c r="HUU2" s="1815"/>
      <c r="HUV2" s="1815"/>
      <c r="HUW2" s="1815"/>
      <c r="HUX2" s="1815"/>
      <c r="HUY2" s="1815"/>
      <c r="HUZ2" s="1815"/>
      <c r="HVA2" s="1815"/>
      <c r="HVB2" s="1815"/>
      <c r="HVC2" s="1815"/>
      <c r="HVD2" s="1815"/>
      <c r="HVE2" s="1815"/>
      <c r="HVF2" s="1815"/>
      <c r="HVG2" s="1815"/>
      <c r="HVH2" s="1815"/>
      <c r="HVI2" s="1815"/>
      <c r="HVJ2" s="1815"/>
      <c r="HVK2" s="1815"/>
      <c r="HVL2" s="1815"/>
      <c r="HVM2" s="1815"/>
      <c r="HVN2" s="1815"/>
      <c r="HVO2" s="1815"/>
      <c r="HVP2" s="1815"/>
      <c r="HVQ2" s="1815"/>
      <c r="HVR2" s="1815"/>
      <c r="HVS2" s="1815"/>
      <c r="HVT2" s="1815"/>
      <c r="HVU2" s="1815"/>
      <c r="HVV2" s="1815"/>
      <c r="HVW2" s="1815"/>
      <c r="HVX2" s="1815"/>
      <c r="HVY2" s="1815"/>
      <c r="HVZ2" s="1815"/>
      <c r="HWA2" s="1815"/>
      <c r="HWB2" s="1815"/>
      <c r="HWC2" s="1815"/>
      <c r="HWD2" s="1815"/>
      <c r="HWE2" s="1815"/>
      <c r="HWF2" s="1815"/>
      <c r="HWG2" s="1815"/>
      <c r="HWH2" s="1815"/>
      <c r="HWI2" s="1815"/>
      <c r="HWJ2" s="1815"/>
      <c r="HWK2" s="1815"/>
      <c r="HWL2" s="1815"/>
      <c r="HWM2" s="1815"/>
      <c r="HWN2" s="1815"/>
      <c r="HWO2" s="1815"/>
      <c r="HWP2" s="1815"/>
      <c r="HWQ2" s="1815"/>
      <c r="HWR2" s="1815"/>
      <c r="HWS2" s="1815"/>
      <c r="HWT2" s="1815"/>
      <c r="HWU2" s="1815"/>
      <c r="HWV2" s="1815"/>
      <c r="HWW2" s="1815"/>
      <c r="HWX2" s="1815"/>
      <c r="HWY2" s="1815"/>
      <c r="HWZ2" s="1815"/>
      <c r="HXA2" s="1815"/>
      <c r="HXB2" s="1815"/>
      <c r="HXC2" s="1815"/>
      <c r="HXD2" s="1815"/>
      <c r="HXE2" s="1815"/>
      <c r="HXF2" s="1815"/>
      <c r="HXG2" s="1815"/>
      <c r="HXH2" s="1815"/>
      <c r="HXI2" s="1815"/>
      <c r="HXJ2" s="1815"/>
      <c r="HXK2" s="1815"/>
      <c r="HXL2" s="1815"/>
      <c r="HXM2" s="1815"/>
      <c r="HXN2" s="1815"/>
      <c r="HXO2" s="1815"/>
      <c r="HXP2" s="1815"/>
      <c r="HXQ2" s="1815"/>
      <c r="HXR2" s="1815"/>
      <c r="HXS2" s="1815"/>
      <c r="HXT2" s="1815"/>
      <c r="HXU2" s="1815"/>
      <c r="HXV2" s="1815"/>
      <c r="HXW2" s="1815"/>
      <c r="HXX2" s="1815"/>
      <c r="HXY2" s="1815"/>
      <c r="HXZ2" s="1815"/>
      <c r="HYA2" s="1815"/>
      <c r="HYB2" s="1815"/>
      <c r="HYC2" s="1815"/>
      <c r="HYD2" s="1815"/>
      <c r="HYE2" s="1815"/>
      <c r="HYF2" s="1815"/>
      <c r="HYG2" s="1815"/>
      <c r="HYH2" s="1815"/>
      <c r="HYI2" s="1815"/>
      <c r="HYJ2" s="1815"/>
      <c r="HYK2" s="1815"/>
      <c r="HYL2" s="1815"/>
      <c r="HYM2" s="1815"/>
      <c r="HYN2" s="1815"/>
      <c r="HYO2" s="1815"/>
      <c r="HYP2" s="1815"/>
      <c r="HYQ2" s="1815"/>
      <c r="HYR2" s="1815"/>
      <c r="HYS2" s="1815"/>
      <c r="HYT2" s="1815"/>
      <c r="HYU2" s="1815"/>
      <c r="HYV2" s="1815"/>
      <c r="HYW2" s="1815"/>
      <c r="HYX2" s="1815"/>
      <c r="HYY2" s="1815"/>
      <c r="HYZ2" s="1815"/>
      <c r="HZA2" s="1815"/>
      <c r="HZB2" s="1815"/>
      <c r="HZC2" s="1815"/>
      <c r="HZD2" s="1815"/>
      <c r="HZE2" s="1815"/>
      <c r="HZF2" s="1815"/>
      <c r="HZG2" s="1815"/>
      <c r="HZH2" s="1815"/>
      <c r="HZI2" s="1815"/>
      <c r="HZJ2" s="1815"/>
      <c r="HZK2" s="1815"/>
      <c r="HZL2" s="1815"/>
      <c r="HZM2" s="1815"/>
      <c r="HZN2" s="1815"/>
      <c r="HZO2" s="1815"/>
      <c r="HZP2" s="1815"/>
      <c r="HZQ2" s="1815"/>
      <c r="HZR2" s="1815"/>
      <c r="HZS2" s="1815"/>
      <c r="HZT2" s="1815"/>
      <c r="HZU2" s="1815"/>
      <c r="HZV2" s="1815"/>
      <c r="HZW2" s="1815"/>
      <c r="HZX2" s="1815"/>
      <c r="HZY2" s="1815"/>
      <c r="HZZ2" s="1815"/>
      <c r="IAA2" s="1815"/>
      <c r="IAB2" s="1815"/>
      <c r="IAC2" s="1815"/>
      <c r="IAD2" s="1815"/>
      <c r="IAE2" s="1815"/>
      <c r="IAF2" s="1815"/>
      <c r="IAG2" s="1815"/>
      <c r="IAH2" s="1815"/>
      <c r="IAI2" s="1815"/>
      <c r="IAJ2" s="1815"/>
      <c r="IAK2" s="1815"/>
      <c r="IAL2" s="1815"/>
      <c r="IAM2" s="1815"/>
      <c r="IAN2" s="1815"/>
      <c r="IAO2" s="1815"/>
      <c r="IAP2" s="1815"/>
      <c r="IAQ2" s="1815"/>
      <c r="IAR2" s="1815"/>
      <c r="IAS2" s="1815"/>
      <c r="IAT2" s="1815"/>
      <c r="IAU2" s="1815"/>
      <c r="IAV2" s="1815"/>
      <c r="IAW2" s="1815"/>
      <c r="IAX2" s="1815"/>
      <c r="IAY2" s="1815"/>
      <c r="IAZ2" s="1815"/>
      <c r="IBA2" s="1815"/>
      <c r="IBB2" s="1815"/>
      <c r="IBC2" s="1815"/>
      <c r="IBD2" s="1815"/>
      <c r="IBE2" s="1815"/>
      <c r="IBF2" s="1815"/>
      <c r="IBG2" s="1815"/>
      <c r="IBH2" s="1815"/>
      <c r="IBI2" s="1815"/>
      <c r="IBJ2" s="1815"/>
      <c r="IBK2" s="1815"/>
      <c r="IBL2" s="1815"/>
      <c r="IBM2" s="1815"/>
      <c r="IBN2" s="1815"/>
      <c r="IBO2" s="1815"/>
      <c r="IBP2" s="1815"/>
      <c r="IBQ2" s="1815"/>
      <c r="IBR2" s="1815"/>
      <c r="IBS2" s="1815"/>
      <c r="IBT2" s="1815"/>
      <c r="IBU2" s="1815"/>
      <c r="IBV2" s="1815"/>
      <c r="IBW2" s="1815"/>
      <c r="IBX2" s="1815"/>
      <c r="IBY2" s="1815"/>
      <c r="IBZ2" s="1815"/>
      <c r="ICA2" s="1815"/>
      <c r="ICB2" s="1815"/>
      <c r="ICC2" s="1815"/>
      <c r="ICD2" s="1815"/>
      <c r="ICE2" s="1815"/>
      <c r="ICF2" s="1815"/>
      <c r="ICG2" s="1815"/>
      <c r="ICH2" s="1815"/>
      <c r="ICI2" s="1815"/>
      <c r="ICJ2" s="1815"/>
      <c r="ICK2" s="1815"/>
      <c r="ICL2" s="1815"/>
      <c r="ICM2" s="1815"/>
      <c r="ICN2" s="1815"/>
      <c r="ICO2" s="1815"/>
      <c r="ICP2" s="1815"/>
      <c r="ICQ2" s="1815"/>
      <c r="ICR2" s="1815"/>
      <c r="ICS2" s="1815"/>
      <c r="ICT2" s="1815"/>
      <c r="ICU2" s="1815"/>
      <c r="ICV2" s="1815"/>
      <c r="ICW2" s="1815"/>
      <c r="ICX2" s="1815"/>
      <c r="ICY2" s="1815"/>
      <c r="ICZ2" s="1815"/>
      <c r="IDA2" s="1815"/>
      <c r="IDB2" s="1815"/>
      <c r="IDC2" s="1815"/>
      <c r="IDD2" s="1815"/>
      <c r="IDE2" s="1815"/>
      <c r="IDF2" s="1815"/>
      <c r="IDG2" s="1815"/>
      <c r="IDH2" s="1815"/>
      <c r="IDI2" s="1815"/>
      <c r="IDJ2" s="1815"/>
      <c r="IDK2" s="1815"/>
      <c r="IDL2" s="1815"/>
      <c r="IDM2" s="1815"/>
      <c r="IDN2" s="1815"/>
      <c r="IDO2" s="1815"/>
      <c r="IDP2" s="1815"/>
      <c r="IDQ2" s="1815"/>
      <c r="IDR2" s="1815"/>
      <c r="IDS2" s="1815"/>
      <c r="IDT2" s="1815"/>
      <c r="IDU2" s="1815"/>
      <c r="IDV2" s="1815"/>
      <c r="IDW2" s="1815"/>
      <c r="IDX2" s="1815"/>
      <c r="IDY2" s="1815"/>
      <c r="IDZ2" s="1815"/>
      <c r="IEA2" s="1815"/>
      <c r="IEB2" s="1815"/>
      <c r="IEC2" s="1815"/>
      <c r="IED2" s="1815"/>
      <c r="IEE2" s="1815"/>
      <c r="IEF2" s="1815"/>
      <c r="IEG2" s="1815"/>
      <c r="IEH2" s="1815"/>
      <c r="IEI2" s="1815"/>
      <c r="IEJ2" s="1815"/>
      <c r="IEK2" s="1815"/>
      <c r="IEL2" s="1815"/>
      <c r="IEM2" s="1815"/>
      <c r="IEN2" s="1815"/>
      <c r="IEO2" s="1815"/>
      <c r="IEP2" s="1815"/>
      <c r="IEQ2" s="1815"/>
      <c r="IER2" s="1815"/>
      <c r="IES2" s="1815"/>
      <c r="IET2" s="1815"/>
      <c r="IEU2" s="1815"/>
      <c r="IEV2" s="1815"/>
      <c r="IEW2" s="1815"/>
      <c r="IEX2" s="1815"/>
      <c r="IEY2" s="1815"/>
      <c r="IEZ2" s="1815"/>
      <c r="IFA2" s="1815"/>
      <c r="IFB2" s="1815"/>
      <c r="IFC2" s="1815"/>
      <c r="IFD2" s="1815"/>
      <c r="IFE2" s="1815"/>
      <c r="IFF2" s="1815"/>
      <c r="IFG2" s="1815"/>
      <c r="IFH2" s="1815"/>
      <c r="IFI2" s="1815"/>
      <c r="IFJ2" s="1815"/>
      <c r="IFK2" s="1815"/>
      <c r="IFL2" s="1815"/>
      <c r="IFM2" s="1815"/>
      <c r="IFN2" s="1815"/>
      <c r="IFO2" s="1815"/>
      <c r="IFP2" s="1815"/>
      <c r="IFQ2" s="1815"/>
      <c r="IFR2" s="1815"/>
      <c r="IFS2" s="1815"/>
      <c r="IFT2" s="1815"/>
      <c r="IFU2" s="1815"/>
      <c r="IFV2" s="1815"/>
      <c r="IFW2" s="1815"/>
      <c r="IFX2" s="1815"/>
      <c r="IFY2" s="1815"/>
      <c r="IFZ2" s="1815"/>
      <c r="IGA2" s="1815"/>
      <c r="IGB2" s="1815"/>
      <c r="IGC2" s="1815"/>
      <c r="IGD2" s="1815"/>
      <c r="IGE2" s="1815"/>
      <c r="IGF2" s="1815"/>
      <c r="IGG2" s="1815"/>
      <c r="IGH2" s="1815"/>
      <c r="IGI2" s="1815"/>
      <c r="IGJ2" s="1815"/>
      <c r="IGK2" s="1815"/>
      <c r="IGL2" s="1815"/>
      <c r="IGM2" s="1815"/>
      <c r="IGN2" s="1815"/>
      <c r="IGO2" s="1815"/>
      <c r="IGP2" s="1815"/>
      <c r="IGQ2" s="1815"/>
      <c r="IGR2" s="1815"/>
      <c r="IGS2" s="1815"/>
      <c r="IGT2" s="1815"/>
      <c r="IGU2" s="1815"/>
      <c r="IGV2" s="1815"/>
      <c r="IGW2" s="1815"/>
      <c r="IGX2" s="1815"/>
      <c r="IGY2" s="1815"/>
      <c r="IGZ2" s="1815"/>
      <c r="IHA2" s="1815"/>
      <c r="IHB2" s="1815"/>
      <c r="IHC2" s="1815"/>
      <c r="IHD2" s="1815"/>
      <c r="IHE2" s="1815"/>
      <c r="IHF2" s="1815"/>
      <c r="IHG2" s="1815"/>
      <c r="IHH2" s="1815"/>
      <c r="IHI2" s="1815"/>
      <c r="IHJ2" s="1815"/>
      <c r="IHK2" s="1815"/>
      <c r="IHL2" s="1815"/>
      <c r="IHM2" s="1815"/>
      <c r="IHN2" s="1815"/>
      <c r="IHO2" s="1815"/>
      <c r="IHP2" s="1815"/>
      <c r="IHQ2" s="1815"/>
      <c r="IHR2" s="1815"/>
      <c r="IHS2" s="1815"/>
      <c r="IHT2" s="1815"/>
      <c r="IHU2" s="1815"/>
      <c r="IHV2" s="1815"/>
      <c r="IHW2" s="1815"/>
      <c r="IHX2" s="1815"/>
      <c r="IHY2" s="1815"/>
      <c r="IHZ2" s="1815"/>
      <c r="IIA2" s="1815"/>
      <c r="IIB2" s="1815"/>
      <c r="IIC2" s="1815"/>
      <c r="IID2" s="1815"/>
      <c r="IIE2" s="1815"/>
      <c r="IIF2" s="1815"/>
      <c r="IIG2" s="1815"/>
      <c r="IIH2" s="1815"/>
      <c r="III2" s="1815"/>
      <c r="IIJ2" s="1815"/>
      <c r="IIK2" s="1815"/>
      <c r="IIL2" s="1815"/>
      <c r="IIM2" s="1815"/>
      <c r="IIN2" s="1815"/>
      <c r="IIO2" s="1815"/>
      <c r="IIP2" s="1815"/>
      <c r="IIQ2" s="1815"/>
      <c r="IIR2" s="1815"/>
      <c r="IIS2" s="1815"/>
      <c r="IIT2" s="1815"/>
      <c r="IIU2" s="1815"/>
      <c r="IIV2" s="1815"/>
      <c r="IIW2" s="1815"/>
      <c r="IIX2" s="1815"/>
      <c r="IIY2" s="1815"/>
      <c r="IIZ2" s="1815"/>
      <c r="IJA2" s="1815"/>
      <c r="IJB2" s="1815"/>
      <c r="IJC2" s="1815"/>
      <c r="IJD2" s="1815"/>
      <c r="IJE2" s="1815"/>
      <c r="IJF2" s="1815"/>
      <c r="IJG2" s="1815"/>
      <c r="IJH2" s="1815"/>
      <c r="IJI2" s="1815"/>
      <c r="IJJ2" s="1815"/>
      <c r="IJK2" s="1815"/>
      <c r="IJL2" s="1815"/>
      <c r="IJM2" s="1815"/>
      <c r="IJN2" s="1815"/>
      <c r="IJO2" s="1815"/>
      <c r="IJP2" s="1815"/>
      <c r="IJQ2" s="1815"/>
      <c r="IJR2" s="1815"/>
      <c r="IJS2" s="1815"/>
      <c r="IJT2" s="1815"/>
      <c r="IJU2" s="1815"/>
      <c r="IJV2" s="1815"/>
      <c r="IJW2" s="1815"/>
      <c r="IJX2" s="1815"/>
      <c r="IJY2" s="1815"/>
      <c r="IJZ2" s="1815"/>
      <c r="IKA2" s="1815"/>
      <c r="IKB2" s="1815"/>
      <c r="IKC2" s="1815"/>
      <c r="IKD2" s="1815"/>
      <c r="IKE2" s="1815"/>
      <c r="IKF2" s="1815"/>
      <c r="IKG2" s="1815"/>
      <c r="IKH2" s="1815"/>
      <c r="IKI2" s="1815"/>
      <c r="IKJ2" s="1815"/>
      <c r="IKK2" s="1815"/>
      <c r="IKL2" s="1815"/>
      <c r="IKM2" s="1815"/>
      <c r="IKN2" s="1815"/>
      <c r="IKO2" s="1815"/>
      <c r="IKP2" s="1815"/>
      <c r="IKQ2" s="1815"/>
      <c r="IKR2" s="1815"/>
      <c r="IKS2" s="1815"/>
      <c r="IKT2" s="1815"/>
      <c r="IKU2" s="1815"/>
      <c r="IKV2" s="1815"/>
      <c r="IKW2" s="1815"/>
      <c r="IKX2" s="1815"/>
      <c r="IKY2" s="1815"/>
      <c r="IKZ2" s="1815"/>
      <c r="ILA2" s="1815"/>
      <c r="ILB2" s="1815"/>
      <c r="ILC2" s="1815"/>
      <c r="ILD2" s="1815"/>
      <c r="ILE2" s="1815"/>
      <c r="ILF2" s="1815"/>
      <c r="ILG2" s="1815"/>
      <c r="ILH2" s="1815"/>
      <c r="ILI2" s="1815"/>
      <c r="ILJ2" s="1815"/>
      <c r="ILK2" s="1815"/>
      <c r="ILL2" s="1815"/>
      <c r="ILM2" s="1815"/>
      <c r="ILN2" s="1815"/>
      <c r="ILO2" s="1815"/>
      <c r="ILP2" s="1815"/>
      <c r="ILQ2" s="1815"/>
      <c r="ILR2" s="1815"/>
      <c r="ILS2" s="1815"/>
      <c r="ILT2" s="1815"/>
      <c r="ILU2" s="1815"/>
      <c r="ILV2" s="1815"/>
      <c r="ILW2" s="1815"/>
      <c r="ILX2" s="1815"/>
      <c r="ILY2" s="1815"/>
      <c r="ILZ2" s="1815"/>
      <c r="IMA2" s="1815"/>
      <c r="IMB2" s="1815"/>
      <c r="IMC2" s="1815"/>
      <c r="IMD2" s="1815"/>
      <c r="IME2" s="1815"/>
      <c r="IMF2" s="1815"/>
      <c r="IMG2" s="1815"/>
      <c r="IMH2" s="1815"/>
      <c r="IMI2" s="1815"/>
      <c r="IMJ2" s="1815"/>
      <c r="IMK2" s="1815"/>
      <c r="IML2" s="1815"/>
      <c r="IMM2" s="1815"/>
      <c r="IMN2" s="1815"/>
      <c r="IMO2" s="1815"/>
      <c r="IMP2" s="1815"/>
      <c r="IMQ2" s="1815"/>
      <c r="IMR2" s="1815"/>
      <c r="IMS2" s="1815"/>
      <c r="IMT2" s="1815"/>
      <c r="IMU2" s="1815"/>
      <c r="IMV2" s="1815"/>
      <c r="IMW2" s="1815"/>
      <c r="IMX2" s="1815"/>
      <c r="IMY2" s="1815"/>
      <c r="IMZ2" s="1815"/>
      <c r="INA2" s="1815"/>
      <c r="INB2" s="1815"/>
      <c r="INC2" s="1815"/>
      <c r="IND2" s="1815"/>
      <c r="INE2" s="1815"/>
      <c r="INF2" s="1815"/>
      <c r="ING2" s="1815"/>
      <c r="INH2" s="1815"/>
      <c r="INI2" s="1815"/>
      <c r="INJ2" s="1815"/>
      <c r="INK2" s="1815"/>
      <c r="INL2" s="1815"/>
      <c r="INM2" s="1815"/>
      <c r="INN2" s="1815"/>
      <c r="INO2" s="1815"/>
      <c r="INP2" s="1815"/>
      <c r="INQ2" s="1815"/>
      <c r="INR2" s="1815"/>
      <c r="INS2" s="1815"/>
      <c r="INT2" s="1815"/>
      <c r="INU2" s="1815"/>
      <c r="INV2" s="1815"/>
      <c r="INW2" s="1815"/>
      <c r="INX2" s="1815"/>
      <c r="INY2" s="1815"/>
      <c r="INZ2" s="1815"/>
      <c r="IOA2" s="1815"/>
      <c r="IOB2" s="1815"/>
      <c r="IOC2" s="1815"/>
      <c r="IOD2" s="1815"/>
      <c r="IOE2" s="1815"/>
      <c r="IOF2" s="1815"/>
      <c r="IOG2" s="1815"/>
      <c r="IOH2" s="1815"/>
      <c r="IOI2" s="1815"/>
      <c r="IOJ2" s="1815"/>
      <c r="IOK2" s="1815"/>
      <c r="IOL2" s="1815"/>
      <c r="IOM2" s="1815"/>
      <c r="ION2" s="1815"/>
      <c r="IOO2" s="1815"/>
      <c r="IOP2" s="1815"/>
      <c r="IOQ2" s="1815"/>
      <c r="IOR2" s="1815"/>
      <c r="IOS2" s="1815"/>
      <c r="IOT2" s="1815"/>
      <c r="IOU2" s="1815"/>
      <c r="IOV2" s="1815"/>
      <c r="IOW2" s="1815"/>
      <c r="IOX2" s="1815"/>
      <c r="IOY2" s="1815"/>
      <c r="IOZ2" s="1815"/>
      <c r="IPA2" s="1815"/>
      <c r="IPB2" s="1815"/>
      <c r="IPC2" s="1815"/>
      <c r="IPD2" s="1815"/>
      <c r="IPE2" s="1815"/>
      <c r="IPF2" s="1815"/>
      <c r="IPG2" s="1815"/>
      <c r="IPH2" s="1815"/>
      <c r="IPI2" s="1815"/>
      <c r="IPJ2" s="1815"/>
      <c r="IPK2" s="1815"/>
      <c r="IPL2" s="1815"/>
      <c r="IPM2" s="1815"/>
      <c r="IPN2" s="1815"/>
      <c r="IPO2" s="1815"/>
      <c r="IPP2" s="1815"/>
      <c r="IPQ2" s="1815"/>
      <c r="IPR2" s="1815"/>
      <c r="IPS2" s="1815"/>
      <c r="IPT2" s="1815"/>
      <c r="IPU2" s="1815"/>
      <c r="IPV2" s="1815"/>
      <c r="IPW2" s="1815"/>
      <c r="IPX2" s="1815"/>
      <c r="IPY2" s="1815"/>
      <c r="IPZ2" s="1815"/>
      <c r="IQA2" s="1815"/>
      <c r="IQB2" s="1815"/>
      <c r="IQC2" s="1815"/>
      <c r="IQD2" s="1815"/>
      <c r="IQE2" s="1815"/>
      <c r="IQF2" s="1815"/>
      <c r="IQG2" s="1815"/>
      <c r="IQH2" s="1815"/>
      <c r="IQI2" s="1815"/>
      <c r="IQJ2" s="1815"/>
      <c r="IQK2" s="1815"/>
      <c r="IQL2" s="1815"/>
      <c r="IQM2" s="1815"/>
      <c r="IQN2" s="1815"/>
      <c r="IQO2" s="1815"/>
      <c r="IQP2" s="1815"/>
      <c r="IQQ2" s="1815"/>
      <c r="IQR2" s="1815"/>
      <c r="IQS2" s="1815"/>
      <c r="IQT2" s="1815"/>
      <c r="IQU2" s="1815"/>
      <c r="IQV2" s="1815"/>
      <c r="IQW2" s="1815"/>
      <c r="IQX2" s="1815"/>
      <c r="IQY2" s="1815"/>
      <c r="IQZ2" s="1815"/>
      <c r="IRA2" s="1815"/>
      <c r="IRB2" s="1815"/>
      <c r="IRC2" s="1815"/>
      <c r="IRD2" s="1815"/>
      <c r="IRE2" s="1815"/>
      <c r="IRF2" s="1815"/>
      <c r="IRG2" s="1815"/>
      <c r="IRH2" s="1815"/>
      <c r="IRI2" s="1815"/>
      <c r="IRJ2" s="1815"/>
      <c r="IRK2" s="1815"/>
      <c r="IRL2" s="1815"/>
      <c r="IRM2" s="1815"/>
      <c r="IRN2" s="1815"/>
      <c r="IRO2" s="1815"/>
      <c r="IRP2" s="1815"/>
      <c r="IRQ2" s="1815"/>
      <c r="IRR2" s="1815"/>
      <c r="IRS2" s="1815"/>
      <c r="IRT2" s="1815"/>
      <c r="IRU2" s="1815"/>
      <c r="IRV2" s="1815"/>
      <c r="IRW2" s="1815"/>
      <c r="IRX2" s="1815"/>
      <c r="IRY2" s="1815"/>
      <c r="IRZ2" s="1815"/>
      <c r="ISA2" s="1815"/>
      <c r="ISB2" s="1815"/>
      <c r="ISC2" s="1815"/>
      <c r="ISD2" s="1815"/>
      <c r="ISE2" s="1815"/>
      <c r="ISF2" s="1815"/>
      <c r="ISG2" s="1815"/>
      <c r="ISH2" s="1815"/>
      <c r="ISI2" s="1815"/>
      <c r="ISJ2" s="1815"/>
      <c r="ISK2" s="1815"/>
      <c r="ISL2" s="1815"/>
      <c r="ISM2" s="1815"/>
      <c r="ISN2" s="1815"/>
      <c r="ISO2" s="1815"/>
      <c r="ISP2" s="1815"/>
      <c r="ISQ2" s="1815"/>
      <c r="ISR2" s="1815"/>
      <c r="ISS2" s="1815"/>
      <c r="IST2" s="1815"/>
      <c r="ISU2" s="1815"/>
      <c r="ISV2" s="1815"/>
      <c r="ISW2" s="1815"/>
      <c r="ISX2" s="1815"/>
      <c r="ISY2" s="1815"/>
      <c r="ISZ2" s="1815"/>
      <c r="ITA2" s="1815"/>
      <c r="ITB2" s="1815"/>
      <c r="ITC2" s="1815"/>
      <c r="ITD2" s="1815"/>
      <c r="ITE2" s="1815"/>
      <c r="ITF2" s="1815"/>
      <c r="ITG2" s="1815"/>
      <c r="ITH2" s="1815"/>
      <c r="ITI2" s="1815"/>
      <c r="ITJ2" s="1815"/>
      <c r="ITK2" s="1815"/>
      <c r="ITL2" s="1815"/>
      <c r="ITM2" s="1815"/>
      <c r="ITN2" s="1815"/>
      <c r="ITO2" s="1815"/>
      <c r="ITP2" s="1815"/>
      <c r="ITQ2" s="1815"/>
      <c r="ITR2" s="1815"/>
      <c r="ITS2" s="1815"/>
      <c r="ITT2" s="1815"/>
      <c r="ITU2" s="1815"/>
      <c r="ITV2" s="1815"/>
      <c r="ITW2" s="1815"/>
      <c r="ITX2" s="1815"/>
      <c r="ITY2" s="1815"/>
      <c r="ITZ2" s="1815"/>
      <c r="IUA2" s="1815"/>
      <c r="IUB2" s="1815"/>
      <c r="IUC2" s="1815"/>
      <c r="IUD2" s="1815"/>
      <c r="IUE2" s="1815"/>
      <c r="IUF2" s="1815"/>
      <c r="IUG2" s="1815"/>
      <c r="IUH2" s="1815"/>
      <c r="IUI2" s="1815"/>
      <c r="IUJ2" s="1815"/>
      <c r="IUK2" s="1815"/>
      <c r="IUL2" s="1815"/>
      <c r="IUM2" s="1815"/>
      <c r="IUN2" s="1815"/>
      <c r="IUO2" s="1815"/>
      <c r="IUP2" s="1815"/>
      <c r="IUQ2" s="1815"/>
      <c r="IUR2" s="1815"/>
      <c r="IUS2" s="1815"/>
      <c r="IUT2" s="1815"/>
      <c r="IUU2" s="1815"/>
      <c r="IUV2" s="1815"/>
      <c r="IUW2" s="1815"/>
      <c r="IUX2" s="1815"/>
      <c r="IUY2" s="1815"/>
      <c r="IUZ2" s="1815"/>
      <c r="IVA2" s="1815"/>
      <c r="IVB2" s="1815"/>
      <c r="IVC2" s="1815"/>
      <c r="IVD2" s="1815"/>
      <c r="IVE2" s="1815"/>
      <c r="IVF2" s="1815"/>
      <c r="IVG2" s="1815"/>
      <c r="IVH2" s="1815"/>
      <c r="IVI2" s="1815"/>
      <c r="IVJ2" s="1815"/>
      <c r="IVK2" s="1815"/>
      <c r="IVL2" s="1815"/>
      <c r="IVM2" s="1815"/>
      <c r="IVN2" s="1815"/>
      <c r="IVO2" s="1815"/>
      <c r="IVP2" s="1815"/>
      <c r="IVQ2" s="1815"/>
      <c r="IVR2" s="1815"/>
      <c r="IVS2" s="1815"/>
      <c r="IVT2" s="1815"/>
      <c r="IVU2" s="1815"/>
      <c r="IVV2" s="1815"/>
      <c r="IVW2" s="1815"/>
      <c r="IVX2" s="1815"/>
      <c r="IVY2" s="1815"/>
      <c r="IVZ2" s="1815"/>
      <c r="IWA2" s="1815"/>
      <c r="IWB2" s="1815"/>
      <c r="IWC2" s="1815"/>
      <c r="IWD2" s="1815"/>
      <c r="IWE2" s="1815"/>
      <c r="IWF2" s="1815"/>
      <c r="IWG2" s="1815"/>
      <c r="IWH2" s="1815"/>
      <c r="IWI2" s="1815"/>
      <c r="IWJ2" s="1815"/>
      <c r="IWK2" s="1815"/>
      <c r="IWL2" s="1815"/>
      <c r="IWM2" s="1815"/>
      <c r="IWN2" s="1815"/>
      <c r="IWO2" s="1815"/>
      <c r="IWP2" s="1815"/>
      <c r="IWQ2" s="1815"/>
      <c r="IWR2" s="1815"/>
      <c r="IWS2" s="1815"/>
      <c r="IWT2" s="1815"/>
      <c r="IWU2" s="1815"/>
      <c r="IWV2" s="1815"/>
      <c r="IWW2" s="1815"/>
      <c r="IWX2" s="1815"/>
      <c r="IWY2" s="1815"/>
      <c r="IWZ2" s="1815"/>
      <c r="IXA2" s="1815"/>
      <c r="IXB2" s="1815"/>
      <c r="IXC2" s="1815"/>
      <c r="IXD2" s="1815"/>
      <c r="IXE2" s="1815"/>
      <c r="IXF2" s="1815"/>
      <c r="IXG2" s="1815"/>
      <c r="IXH2" s="1815"/>
      <c r="IXI2" s="1815"/>
      <c r="IXJ2" s="1815"/>
      <c r="IXK2" s="1815"/>
      <c r="IXL2" s="1815"/>
      <c r="IXM2" s="1815"/>
      <c r="IXN2" s="1815"/>
      <c r="IXO2" s="1815"/>
      <c r="IXP2" s="1815"/>
      <c r="IXQ2" s="1815"/>
      <c r="IXR2" s="1815"/>
      <c r="IXS2" s="1815"/>
      <c r="IXT2" s="1815"/>
      <c r="IXU2" s="1815"/>
      <c r="IXV2" s="1815"/>
      <c r="IXW2" s="1815"/>
      <c r="IXX2" s="1815"/>
      <c r="IXY2" s="1815"/>
      <c r="IXZ2" s="1815"/>
      <c r="IYA2" s="1815"/>
      <c r="IYB2" s="1815"/>
      <c r="IYC2" s="1815"/>
      <c r="IYD2" s="1815"/>
      <c r="IYE2" s="1815"/>
      <c r="IYF2" s="1815"/>
      <c r="IYG2" s="1815"/>
      <c r="IYH2" s="1815"/>
      <c r="IYI2" s="1815"/>
      <c r="IYJ2" s="1815"/>
      <c r="IYK2" s="1815"/>
      <c r="IYL2" s="1815"/>
      <c r="IYM2" s="1815"/>
      <c r="IYN2" s="1815"/>
      <c r="IYO2" s="1815"/>
      <c r="IYP2" s="1815"/>
      <c r="IYQ2" s="1815"/>
      <c r="IYR2" s="1815"/>
      <c r="IYS2" s="1815"/>
      <c r="IYT2" s="1815"/>
      <c r="IYU2" s="1815"/>
      <c r="IYV2" s="1815"/>
      <c r="IYW2" s="1815"/>
      <c r="IYX2" s="1815"/>
      <c r="IYY2" s="1815"/>
      <c r="IYZ2" s="1815"/>
      <c r="IZA2" s="1815"/>
      <c r="IZB2" s="1815"/>
      <c r="IZC2" s="1815"/>
      <c r="IZD2" s="1815"/>
      <c r="IZE2" s="1815"/>
      <c r="IZF2" s="1815"/>
      <c r="IZG2" s="1815"/>
      <c r="IZH2" s="1815"/>
      <c r="IZI2" s="1815"/>
      <c r="IZJ2" s="1815"/>
      <c r="IZK2" s="1815"/>
      <c r="IZL2" s="1815"/>
      <c r="IZM2" s="1815"/>
      <c r="IZN2" s="1815"/>
      <c r="IZO2" s="1815"/>
      <c r="IZP2" s="1815"/>
      <c r="IZQ2" s="1815"/>
      <c r="IZR2" s="1815"/>
      <c r="IZS2" s="1815"/>
      <c r="IZT2" s="1815"/>
      <c r="IZU2" s="1815"/>
      <c r="IZV2" s="1815"/>
      <c r="IZW2" s="1815"/>
      <c r="IZX2" s="1815"/>
      <c r="IZY2" s="1815"/>
      <c r="IZZ2" s="1815"/>
      <c r="JAA2" s="1815"/>
      <c r="JAB2" s="1815"/>
      <c r="JAC2" s="1815"/>
      <c r="JAD2" s="1815"/>
      <c r="JAE2" s="1815"/>
      <c r="JAF2" s="1815"/>
      <c r="JAG2" s="1815"/>
      <c r="JAH2" s="1815"/>
      <c r="JAI2" s="1815"/>
      <c r="JAJ2" s="1815"/>
      <c r="JAK2" s="1815"/>
      <c r="JAL2" s="1815"/>
      <c r="JAM2" s="1815"/>
      <c r="JAN2" s="1815"/>
      <c r="JAO2" s="1815"/>
      <c r="JAP2" s="1815"/>
      <c r="JAQ2" s="1815"/>
      <c r="JAR2" s="1815"/>
      <c r="JAS2" s="1815"/>
      <c r="JAT2" s="1815"/>
      <c r="JAU2" s="1815"/>
      <c r="JAV2" s="1815"/>
      <c r="JAW2" s="1815"/>
      <c r="JAX2" s="1815"/>
      <c r="JAY2" s="1815"/>
      <c r="JAZ2" s="1815"/>
      <c r="JBA2" s="1815"/>
      <c r="JBB2" s="1815"/>
      <c r="JBC2" s="1815"/>
      <c r="JBD2" s="1815"/>
      <c r="JBE2" s="1815"/>
      <c r="JBF2" s="1815"/>
      <c r="JBG2" s="1815"/>
      <c r="JBH2" s="1815"/>
      <c r="JBI2" s="1815"/>
      <c r="JBJ2" s="1815"/>
      <c r="JBK2" s="1815"/>
      <c r="JBL2" s="1815"/>
      <c r="JBM2" s="1815"/>
      <c r="JBN2" s="1815"/>
      <c r="JBO2" s="1815"/>
      <c r="JBP2" s="1815"/>
      <c r="JBQ2" s="1815"/>
      <c r="JBR2" s="1815"/>
      <c r="JBS2" s="1815"/>
      <c r="JBT2" s="1815"/>
      <c r="JBU2" s="1815"/>
      <c r="JBV2" s="1815"/>
      <c r="JBW2" s="1815"/>
      <c r="JBX2" s="1815"/>
      <c r="JBY2" s="1815"/>
      <c r="JBZ2" s="1815"/>
      <c r="JCA2" s="1815"/>
      <c r="JCB2" s="1815"/>
      <c r="JCC2" s="1815"/>
      <c r="JCD2" s="1815"/>
      <c r="JCE2" s="1815"/>
      <c r="JCF2" s="1815"/>
      <c r="JCG2" s="1815"/>
      <c r="JCH2" s="1815"/>
      <c r="JCI2" s="1815"/>
      <c r="JCJ2" s="1815"/>
      <c r="JCK2" s="1815"/>
      <c r="JCL2" s="1815"/>
      <c r="JCM2" s="1815"/>
      <c r="JCN2" s="1815"/>
      <c r="JCO2" s="1815"/>
      <c r="JCP2" s="1815"/>
      <c r="JCQ2" s="1815"/>
      <c r="JCR2" s="1815"/>
      <c r="JCS2" s="1815"/>
      <c r="JCT2" s="1815"/>
      <c r="JCU2" s="1815"/>
      <c r="JCV2" s="1815"/>
      <c r="JCW2" s="1815"/>
      <c r="JCX2" s="1815"/>
      <c r="JCY2" s="1815"/>
      <c r="JCZ2" s="1815"/>
      <c r="JDA2" s="1815"/>
      <c r="JDB2" s="1815"/>
      <c r="JDC2" s="1815"/>
      <c r="JDD2" s="1815"/>
      <c r="JDE2" s="1815"/>
      <c r="JDF2" s="1815"/>
      <c r="JDG2" s="1815"/>
      <c r="JDH2" s="1815"/>
      <c r="JDI2" s="1815"/>
      <c r="JDJ2" s="1815"/>
      <c r="JDK2" s="1815"/>
      <c r="JDL2" s="1815"/>
      <c r="JDM2" s="1815"/>
      <c r="JDN2" s="1815"/>
      <c r="JDO2" s="1815"/>
      <c r="JDP2" s="1815"/>
      <c r="JDQ2" s="1815"/>
      <c r="JDR2" s="1815"/>
      <c r="JDS2" s="1815"/>
      <c r="JDT2" s="1815"/>
      <c r="JDU2" s="1815"/>
      <c r="JDV2" s="1815"/>
      <c r="JDW2" s="1815"/>
      <c r="JDX2" s="1815"/>
      <c r="JDY2" s="1815"/>
      <c r="JDZ2" s="1815"/>
      <c r="JEA2" s="1815"/>
      <c r="JEB2" s="1815"/>
      <c r="JEC2" s="1815"/>
      <c r="JED2" s="1815"/>
      <c r="JEE2" s="1815"/>
      <c r="JEF2" s="1815"/>
      <c r="JEG2" s="1815"/>
      <c r="JEH2" s="1815"/>
      <c r="JEI2" s="1815"/>
      <c r="JEJ2" s="1815"/>
      <c r="JEK2" s="1815"/>
      <c r="JEL2" s="1815"/>
      <c r="JEM2" s="1815"/>
      <c r="JEN2" s="1815"/>
      <c r="JEO2" s="1815"/>
      <c r="JEP2" s="1815"/>
      <c r="JEQ2" s="1815"/>
      <c r="JER2" s="1815"/>
      <c r="JES2" s="1815"/>
      <c r="JET2" s="1815"/>
      <c r="JEU2" s="1815"/>
      <c r="JEV2" s="1815"/>
      <c r="JEW2" s="1815"/>
      <c r="JEX2" s="1815"/>
      <c r="JEY2" s="1815"/>
      <c r="JEZ2" s="1815"/>
      <c r="JFA2" s="1815"/>
      <c r="JFB2" s="1815"/>
      <c r="JFC2" s="1815"/>
      <c r="JFD2" s="1815"/>
      <c r="JFE2" s="1815"/>
      <c r="JFF2" s="1815"/>
      <c r="JFG2" s="1815"/>
      <c r="JFH2" s="1815"/>
      <c r="JFI2" s="1815"/>
      <c r="JFJ2" s="1815"/>
      <c r="JFK2" s="1815"/>
      <c r="JFL2" s="1815"/>
      <c r="JFM2" s="1815"/>
      <c r="JFN2" s="1815"/>
      <c r="JFO2" s="1815"/>
      <c r="JFP2" s="1815"/>
      <c r="JFQ2" s="1815"/>
      <c r="JFR2" s="1815"/>
      <c r="JFS2" s="1815"/>
      <c r="JFT2" s="1815"/>
      <c r="JFU2" s="1815"/>
      <c r="JFV2" s="1815"/>
      <c r="JFW2" s="1815"/>
      <c r="JFX2" s="1815"/>
      <c r="JFY2" s="1815"/>
      <c r="JFZ2" s="1815"/>
      <c r="JGA2" s="1815"/>
      <c r="JGB2" s="1815"/>
      <c r="JGC2" s="1815"/>
      <c r="JGD2" s="1815"/>
      <c r="JGE2" s="1815"/>
      <c r="JGF2" s="1815"/>
      <c r="JGG2" s="1815"/>
      <c r="JGH2" s="1815"/>
      <c r="JGI2" s="1815"/>
      <c r="JGJ2" s="1815"/>
      <c r="JGK2" s="1815"/>
      <c r="JGL2" s="1815"/>
      <c r="JGM2" s="1815"/>
      <c r="JGN2" s="1815"/>
      <c r="JGO2" s="1815"/>
      <c r="JGP2" s="1815"/>
      <c r="JGQ2" s="1815"/>
      <c r="JGR2" s="1815"/>
      <c r="JGS2" s="1815"/>
      <c r="JGT2" s="1815"/>
      <c r="JGU2" s="1815"/>
      <c r="JGV2" s="1815"/>
      <c r="JGW2" s="1815"/>
      <c r="JGX2" s="1815"/>
      <c r="JGY2" s="1815"/>
      <c r="JGZ2" s="1815"/>
      <c r="JHA2" s="1815"/>
      <c r="JHB2" s="1815"/>
      <c r="JHC2" s="1815"/>
      <c r="JHD2" s="1815"/>
      <c r="JHE2" s="1815"/>
      <c r="JHF2" s="1815"/>
      <c r="JHG2" s="1815"/>
      <c r="JHH2" s="1815"/>
      <c r="JHI2" s="1815"/>
      <c r="JHJ2" s="1815"/>
      <c r="JHK2" s="1815"/>
      <c r="JHL2" s="1815"/>
      <c r="JHM2" s="1815"/>
      <c r="JHN2" s="1815"/>
      <c r="JHO2" s="1815"/>
      <c r="JHP2" s="1815"/>
      <c r="JHQ2" s="1815"/>
      <c r="JHR2" s="1815"/>
      <c r="JHS2" s="1815"/>
      <c r="JHT2" s="1815"/>
      <c r="JHU2" s="1815"/>
      <c r="JHV2" s="1815"/>
      <c r="JHW2" s="1815"/>
      <c r="JHX2" s="1815"/>
      <c r="JHY2" s="1815"/>
      <c r="JHZ2" s="1815"/>
      <c r="JIA2" s="1815"/>
      <c r="JIB2" s="1815"/>
      <c r="JIC2" s="1815"/>
      <c r="JID2" s="1815"/>
      <c r="JIE2" s="1815"/>
      <c r="JIF2" s="1815"/>
      <c r="JIG2" s="1815"/>
      <c r="JIH2" s="1815"/>
      <c r="JII2" s="1815"/>
      <c r="JIJ2" s="1815"/>
      <c r="JIK2" s="1815"/>
      <c r="JIL2" s="1815"/>
      <c r="JIM2" s="1815"/>
      <c r="JIN2" s="1815"/>
      <c r="JIO2" s="1815"/>
      <c r="JIP2" s="1815"/>
      <c r="JIQ2" s="1815"/>
      <c r="JIR2" s="1815"/>
      <c r="JIS2" s="1815"/>
      <c r="JIT2" s="1815"/>
      <c r="JIU2" s="1815"/>
      <c r="JIV2" s="1815"/>
      <c r="JIW2" s="1815"/>
      <c r="JIX2" s="1815"/>
      <c r="JIY2" s="1815"/>
      <c r="JIZ2" s="1815"/>
      <c r="JJA2" s="1815"/>
      <c r="JJB2" s="1815"/>
      <c r="JJC2" s="1815"/>
      <c r="JJD2" s="1815"/>
      <c r="JJE2" s="1815"/>
      <c r="JJF2" s="1815"/>
      <c r="JJG2" s="1815"/>
      <c r="JJH2" s="1815"/>
      <c r="JJI2" s="1815"/>
      <c r="JJJ2" s="1815"/>
      <c r="JJK2" s="1815"/>
      <c r="JJL2" s="1815"/>
      <c r="JJM2" s="1815"/>
      <c r="JJN2" s="1815"/>
      <c r="JJO2" s="1815"/>
      <c r="JJP2" s="1815"/>
      <c r="JJQ2" s="1815"/>
      <c r="JJR2" s="1815"/>
      <c r="JJS2" s="1815"/>
      <c r="JJT2" s="1815"/>
      <c r="JJU2" s="1815"/>
      <c r="JJV2" s="1815"/>
      <c r="JJW2" s="1815"/>
      <c r="JJX2" s="1815"/>
      <c r="JJY2" s="1815"/>
      <c r="JJZ2" s="1815"/>
      <c r="JKA2" s="1815"/>
      <c r="JKB2" s="1815"/>
      <c r="JKC2" s="1815"/>
      <c r="JKD2" s="1815"/>
      <c r="JKE2" s="1815"/>
      <c r="JKF2" s="1815"/>
      <c r="JKG2" s="1815"/>
      <c r="JKH2" s="1815"/>
      <c r="JKI2" s="1815"/>
      <c r="JKJ2" s="1815"/>
      <c r="JKK2" s="1815"/>
      <c r="JKL2" s="1815"/>
      <c r="JKM2" s="1815"/>
      <c r="JKN2" s="1815"/>
      <c r="JKO2" s="1815"/>
      <c r="JKP2" s="1815"/>
      <c r="JKQ2" s="1815"/>
      <c r="JKR2" s="1815"/>
      <c r="JKS2" s="1815"/>
      <c r="JKT2" s="1815"/>
      <c r="JKU2" s="1815"/>
      <c r="JKV2" s="1815"/>
      <c r="JKW2" s="1815"/>
      <c r="JKX2" s="1815"/>
      <c r="JKY2" s="1815"/>
      <c r="JKZ2" s="1815"/>
      <c r="JLA2" s="1815"/>
      <c r="JLB2" s="1815"/>
      <c r="JLC2" s="1815"/>
      <c r="JLD2" s="1815"/>
      <c r="JLE2" s="1815"/>
      <c r="JLF2" s="1815"/>
      <c r="JLG2" s="1815"/>
      <c r="JLH2" s="1815"/>
      <c r="JLI2" s="1815"/>
      <c r="JLJ2" s="1815"/>
      <c r="JLK2" s="1815"/>
      <c r="JLL2" s="1815"/>
      <c r="JLM2" s="1815"/>
      <c r="JLN2" s="1815"/>
      <c r="JLO2" s="1815"/>
      <c r="JLP2" s="1815"/>
      <c r="JLQ2" s="1815"/>
      <c r="JLR2" s="1815"/>
      <c r="JLS2" s="1815"/>
      <c r="JLT2" s="1815"/>
      <c r="JLU2" s="1815"/>
      <c r="JLV2" s="1815"/>
      <c r="JLW2" s="1815"/>
      <c r="JLX2" s="1815"/>
      <c r="JLY2" s="1815"/>
      <c r="JLZ2" s="1815"/>
      <c r="JMA2" s="1815"/>
      <c r="JMB2" s="1815"/>
      <c r="JMC2" s="1815"/>
      <c r="JMD2" s="1815"/>
      <c r="JME2" s="1815"/>
      <c r="JMF2" s="1815"/>
      <c r="JMG2" s="1815"/>
      <c r="JMH2" s="1815"/>
      <c r="JMI2" s="1815"/>
      <c r="JMJ2" s="1815"/>
      <c r="JMK2" s="1815"/>
      <c r="JML2" s="1815"/>
      <c r="JMM2" s="1815"/>
      <c r="JMN2" s="1815"/>
      <c r="JMO2" s="1815"/>
      <c r="JMP2" s="1815"/>
      <c r="JMQ2" s="1815"/>
      <c r="JMR2" s="1815"/>
      <c r="JMS2" s="1815"/>
      <c r="JMT2" s="1815"/>
      <c r="JMU2" s="1815"/>
      <c r="JMV2" s="1815"/>
      <c r="JMW2" s="1815"/>
      <c r="JMX2" s="1815"/>
      <c r="JMY2" s="1815"/>
      <c r="JMZ2" s="1815"/>
      <c r="JNA2" s="1815"/>
      <c r="JNB2" s="1815"/>
      <c r="JNC2" s="1815"/>
      <c r="JND2" s="1815"/>
      <c r="JNE2" s="1815"/>
      <c r="JNF2" s="1815"/>
      <c r="JNG2" s="1815"/>
      <c r="JNH2" s="1815"/>
      <c r="JNI2" s="1815"/>
      <c r="JNJ2" s="1815"/>
      <c r="JNK2" s="1815"/>
      <c r="JNL2" s="1815"/>
      <c r="JNM2" s="1815"/>
      <c r="JNN2" s="1815"/>
      <c r="JNO2" s="1815"/>
      <c r="JNP2" s="1815"/>
      <c r="JNQ2" s="1815"/>
      <c r="JNR2" s="1815"/>
      <c r="JNS2" s="1815"/>
      <c r="JNT2" s="1815"/>
      <c r="JNU2" s="1815"/>
      <c r="JNV2" s="1815"/>
      <c r="JNW2" s="1815"/>
      <c r="JNX2" s="1815"/>
      <c r="JNY2" s="1815"/>
      <c r="JNZ2" s="1815"/>
      <c r="JOA2" s="1815"/>
      <c r="JOB2" s="1815"/>
      <c r="JOC2" s="1815"/>
      <c r="JOD2" s="1815"/>
      <c r="JOE2" s="1815"/>
      <c r="JOF2" s="1815"/>
      <c r="JOG2" s="1815"/>
      <c r="JOH2" s="1815"/>
      <c r="JOI2" s="1815"/>
      <c r="JOJ2" s="1815"/>
      <c r="JOK2" s="1815"/>
      <c r="JOL2" s="1815"/>
      <c r="JOM2" s="1815"/>
      <c r="JON2" s="1815"/>
      <c r="JOO2" s="1815"/>
      <c r="JOP2" s="1815"/>
      <c r="JOQ2" s="1815"/>
      <c r="JOR2" s="1815"/>
      <c r="JOS2" s="1815"/>
      <c r="JOT2" s="1815"/>
      <c r="JOU2" s="1815"/>
      <c r="JOV2" s="1815"/>
      <c r="JOW2" s="1815"/>
      <c r="JOX2" s="1815"/>
      <c r="JOY2" s="1815"/>
      <c r="JOZ2" s="1815"/>
      <c r="JPA2" s="1815"/>
      <c r="JPB2" s="1815"/>
      <c r="JPC2" s="1815"/>
      <c r="JPD2" s="1815"/>
      <c r="JPE2" s="1815"/>
      <c r="JPF2" s="1815"/>
      <c r="JPG2" s="1815"/>
      <c r="JPH2" s="1815"/>
      <c r="JPI2" s="1815"/>
      <c r="JPJ2" s="1815"/>
      <c r="JPK2" s="1815"/>
      <c r="JPL2" s="1815"/>
      <c r="JPM2" s="1815"/>
      <c r="JPN2" s="1815"/>
      <c r="JPO2" s="1815"/>
      <c r="JPP2" s="1815"/>
      <c r="JPQ2" s="1815"/>
      <c r="JPR2" s="1815"/>
      <c r="JPS2" s="1815"/>
      <c r="JPT2" s="1815"/>
      <c r="JPU2" s="1815"/>
      <c r="JPV2" s="1815"/>
      <c r="JPW2" s="1815"/>
      <c r="JPX2" s="1815"/>
      <c r="JPY2" s="1815"/>
      <c r="JPZ2" s="1815"/>
      <c r="JQA2" s="1815"/>
      <c r="JQB2" s="1815"/>
      <c r="JQC2" s="1815"/>
      <c r="JQD2" s="1815"/>
      <c r="JQE2" s="1815"/>
      <c r="JQF2" s="1815"/>
      <c r="JQG2" s="1815"/>
      <c r="JQH2" s="1815"/>
      <c r="JQI2" s="1815"/>
      <c r="JQJ2" s="1815"/>
      <c r="JQK2" s="1815"/>
      <c r="JQL2" s="1815"/>
      <c r="JQM2" s="1815"/>
      <c r="JQN2" s="1815"/>
      <c r="JQO2" s="1815"/>
      <c r="JQP2" s="1815"/>
      <c r="JQQ2" s="1815"/>
      <c r="JQR2" s="1815"/>
      <c r="JQS2" s="1815"/>
      <c r="JQT2" s="1815"/>
      <c r="JQU2" s="1815"/>
      <c r="JQV2" s="1815"/>
      <c r="JQW2" s="1815"/>
      <c r="JQX2" s="1815"/>
      <c r="JQY2" s="1815"/>
      <c r="JQZ2" s="1815"/>
      <c r="JRA2" s="1815"/>
      <c r="JRB2" s="1815"/>
      <c r="JRC2" s="1815"/>
      <c r="JRD2" s="1815"/>
      <c r="JRE2" s="1815"/>
      <c r="JRF2" s="1815"/>
      <c r="JRG2" s="1815"/>
      <c r="JRH2" s="1815"/>
      <c r="JRI2" s="1815"/>
      <c r="JRJ2" s="1815"/>
      <c r="JRK2" s="1815"/>
      <c r="JRL2" s="1815"/>
      <c r="JRM2" s="1815"/>
      <c r="JRN2" s="1815"/>
      <c r="JRO2" s="1815"/>
      <c r="JRP2" s="1815"/>
      <c r="JRQ2" s="1815"/>
      <c r="JRR2" s="1815"/>
      <c r="JRS2" s="1815"/>
      <c r="JRT2" s="1815"/>
      <c r="JRU2" s="1815"/>
      <c r="JRV2" s="1815"/>
      <c r="JRW2" s="1815"/>
      <c r="JRX2" s="1815"/>
      <c r="JRY2" s="1815"/>
      <c r="JRZ2" s="1815"/>
      <c r="JSA2" s="1815"/>
      <c r="JSB2" s="1815"/>
      <c r="JSC2" s="1815"/>
      <c r="JSD2" s="1815"/>
      <c r="JSE2" s="1815"/>
      <c r="JSF2" s="1815"/>
      <c r="JSG2" s="1815"/>
      <c r="JSH2" s="1815"/>
      <c r="JSI2" s="1815"/>
      <c r="JSJ2" s="1815"/>
      <c r="JSK2" s="1815"/>
      <c r="JSL2" s="1815"/>
      <c r="JSM2" s="1815"/>
      <c r="JSN2" s="1815"/>
      <c r="JSO2" s="1815"/>
      <c r="JSP2" s="1815"/>
      <c r="JSQ2" s="1815"/>
      <c r="JSR2" s="1815"/>
      <c r="JSS2" s="1815"/>
      <c r="JST2" s="1815"/>
      <c r="JSU2" s="1815"/>
      <c r="JSV2" s="1815"/>
      <c r="JSW2" s="1815"/>
      <c r="JSX2" s="1815"/>
      <c r="JSY2" s="1815"/>
      <c r="JSZ2" s="1815"/>
      <c r="JTA2" s="1815"/>
      <c r="JTB2" s="1815"/>
      <c r="JTC2" s="1815"/>
      <c r="JTD2" s="1815"/>
      <c r="JTE2" s="1815"/>
      <c r="JTF2" s="1815"/>
      <c r="JTG2" s="1815"/>
      <c r="JTH2" s="1815"/>
      <c r="JTI2" s="1815"/>
      <c r="JTJ2" s="1815"/>
      <c r="JTK2" s="1815"/>
      <c r="JTL2" s="1815"/>
      <c r="JTM2" s="1815"/>
      <c r="JTN2" s="1815"/>
      <c r="JTO2" s="1815"/>
      <c r="JTP2" s="1815"/>
      <c r="JTQ2" s="1815"/>
      <c r="JTR2" s="1815"/>
      <c r="JTS2" s="1815"/>
      <c r="JTT2" s="1815"/>
      <c r="JTU2" s="1815"/>
      <c r="JTV2" s="1815"/>
      <c r="JTW2" s="1815"/>
      <c r="JTX2" s="1815"/>
      <c r="JTY2" s="1815"/>
      <c r="JTZ2" s="1815"/>
      <c r="JUA2" s="1815"/>
      <c r="JUB2" s="1815"/>
      <c r="JUC2" s="1815"/>
      <c r="JUD2" s="1815"/>
      <c r="JUE2" s="1815"/>
      <c r="JUF2" s="1815"/>
      <c r="JUG2" s="1815"/>
      <c r="JUH2" s="1815"/>
      <c r="JUI2" s="1815"/>
      <c r="JUJ2" s="1815"/>
      <c r="JUK2" s="1815"/>
      <c r="JUL2" s="1815"/>
      <c r="JUM2" s="1815"/>
      <c r="JUN2" s="1815"/>
      <c r="JUO2" s="1815"/>
      <c r="JUP2" s="1815"/>
      <c r="JUQ2" s="1815"/>
      <c r="JUR2" s="1815"/>
      <c r="JUS2" s="1815"/>
      <c r="JUT2" s="1815"/>
      <c r="JUU2" s="1815"/>
      <c r="JUV2" s="1815"/>
      <c r="JUW2" s="1815"/>
      <c r="JUX2" s="1815"/>
      <c r="JUY2" s="1815"/>
      <c r="JUZ2" s="1815"/>
      <c r="JVA2" s="1815"/>
      <c r="JVB2" s="1815"/>
      <c r="JVC2" s="1815"/>
      <c r="JVD2" s="1815"/>
      <c r="JVE2" s="1815"/>
      <c r="JVF2" s="1815"/>
      <c r="JVG2" s="1815"/>
      <c r="JVH2" s="1815"/>
      <c r="JVI2" s="1815"/>
      <c r="JVJ2" s="1815"/>
      <c r="JVK2" s="1815"/>
      <c r="JVL2" s="1815"/>
      <c r="JVM2" s="1815"/>
      <c r="JVN2" s="1815"/>
      <c r="JVO2" s="1815"/>
      <c r="JVP2" s="1815"/>
      <c r="JVQ2" s="1815"/>
      <c r="JVR2" s="1815"/>
      <c r="JVS2" s="1815"/>
      <c r="JVT2" s="1815"/>
      <c r="JVU2" s="1815"/>
      <c r="JVV2" s="1815"/>
      <c r="JVW2" s="1815"/>
      <c r="JVX2" s="1815"/>
      <c r="JVY2" s="1815"/>
      <c r="JVZ2" s="1815"/>
      <c r="JWA2" s="1815"/>
      <c r="JWB2" s="1815"/>
      <c r="JWC2" s="1815"/>
      <c r="JWD2" s="1815"/>
      <c r="JWE2" s="1815"/>
      <c r="JWF2" s="1815"/>
      <c r="JWG2" s="1815"/>
      <c r="JWH2" s="1815"/>
      <c r="JWI2" s="1815"/>
      <c r="JWJ2" s="1815"/>
      <c r="JWK2" s="1815"/>
      <c r="JWL2" s="1815"/>
      <c r="JWM2" s="1815"/>
      <c r="JWN2" s="1815"/>
      <c r="JWO2" s="1815"/>
      <c r="JWP2" s="1815"/>
      <c r="JWQ2" s="1815"/>
      <c r="JWR2" s="1815"/>
      <c r="JWS2" s="1815"/>
      <c r="JWT2" s="1815"/>
      <c r="JWU2" s="1815"/>
      <c r="JWV2" s="1815"/>
      <c r="JWW2" s="1815"/>
      <c r="JWX2" s="1815"/>
      <c r="JWY2" s="1815"/>
      <c r="JWZ2" s="1815"/>
      <c r="JXA2" s="1815"/>
      <c r="JXB2" s="1815"/>
      <c r="JXC2" s="1815"/>
      <c r="JXD2" s="1815"/>
      <c r="JXE2" s="1815"/>
      <c r="JXF2" s="1815"/>
      <c r="JXG2" s="1815"/>
      <c r="JXH2" s="1815"/>
      <c r="JXI2" s="1815"/>
      <c r="JXJ2" s="1815"/>
      <c r="JXK2" s="1815"/>
      <c r="JXL2" s="1815"/>
      <c r="JXM2" s="1815"/>
      <c r="JXN2" s="1815"/>
      <c r="JXO2" s="1815"/>
      <c r="JXP2" s="1815"/>
      <c r="JXQ2" s="1815"/>
      <c r="JXR2" s="1815"/>
      <c r="JXS2" s="1815"/>
      <c r="JXT2" s="1815"/>
      <c r="JXU2" s="1815"/>
      <c r="JXV2" s="1815"/>
      <c r="JXW2" s="1815"/>
      <c r="JXX2" s="1815"/>
      <c r="JXY2" s="1815"/>
      <c r="JXZ2" s="1815"/>
      <c r="JYA2" s="1815"/>
      <c r="JYB2" s="1815"/>
      <c r="JYC2" s="1815"/>
      <c r="JYD2" s="1815"/>
      <c r="JYE2" s="1815"/>
      <c r="JYF2" s="1815"/>
      <c r="JYG2" s="1815"/>
      <c r="JYH2" s="1815"/>
      <c r="JYI2" s="1815"/>
      <c r="JYJ2" s="1815"/>
      <c r="JYK2" s="1815"/>
      <c r="JYL2" s="1815"/>
      <c r="JYM2" s="1815"/>
      <c r="JYN2" s="1815"/>
      <c r="JYO2" s="1815"/>
      <c r="JYP2" s="1815"/>
      <c r="JYQ2" s="1815"/>
      <c r="JYR2" s="1815"/>
      <c r="JYS2" s="1815"/>
      <c r="JYT2" s="1815"/>
      <c r="JYU2" s="1815"/>
      <c r="JYV2" s="1815"/>
      <c r="JYW2" s="1815"/>
      <c r="JYX2" s="1815"/>
      <c r="JYY2" s="1815"/>
      <c r="JYZ2" s="1815"/>
      <c r="JZA2" s="1815"/>
      <c r="JZB2" s="1815"/>
      <c r="JZC2" s="1815"/>
      <c r="JZD2" s="1815"/>
      <c r="JZE2" s="1815"/>
      <c r="JZF2" s="1815"/>
      <c r="JZG2" s="1815"/>
      <c r="JZH2" s="1815"/>
      <c r="JZI2" s="1815"/>
      <c r="JZJ2" s="1815"/>
      <c r="JZK2" s="1815"/>
      <c r="JZL2" s="1815"/>
      <c r="JZM2" s="1815"/>
      <c r="JZN2" s="1815"/>
      <c r="JZO2" s="1815"/>
      <c r="JZP2" s="1815"/>
      <c r="JZQ2" s="1815"/>
      <c r="JZR2" s="1815"/>
      <c r="JZS2" s="1815"/>
      <c r="JZT2" s="1815"/>
      <c r="JZU2" s="1815"/>
      <c r="JZV2" s="1815"/>
      <c r="JZW2" s="1815"/>
      <c r="JZX2" s="1815"/>
      <c r="JZY2" s="1815"/>
      <c r="JZZ2" s="1815"/>
      <c r="KAA2" s="1815"/>
      <c r="KAB2" s="1815"/>
      <c r="KAC2" s="1815"/>
      <c r="KAD2" s="1815"/>
      <c r="KAE2" s="1815"/>
      <c r="KAF2" s="1815"/>
      <c r="KAG2" s="1815"/>
      <c r="KAH2" s="1815"/>
      <c r="KAI2" s="1815"/>
      <c r="KAJ2" s="1815"/>
      <c r="KAK2" s="1815"/>
      <c r="KAL2" s="1815"/>
      <c r="KAM2" s="1815"/>
      <c r="KAN2" s="1815"/>
      <c r="KAO2" s="1815"/>
      <c r="KAP2" s="1815"/>
      <c r="KAQ2" s="1815"/>
      <c r="KAR2" s="1815"/>
      <c r="KAS2" s="1815"/>
      <c r="KAT2" s="1815"/>
      <c r="KAU2" s="1815"/>
      <c r="KAV2" s="1815"/>
      <c r="KAW2" s="1815"/>
      <c r="KAX2" s="1815"/>
      <c r="KAY2" s="1815"/>
      <c r="KAZ2" s="1815"/>
      <c r="KBA2" s="1815"/>
      <c r="KBB2" s="1815"/>
      <c r="KBC2" s="1815"/>
      <c r="KBD2" s="1815"/>
      <c r="KBE2" s="1815"/>
      <c r="KBF2" s="1815"/>
      <c r="KBG2" s="1815"/>
      <c r="KBH2" s="1815"/>
      <c r="KBI2" s="1815"/>
      <c r="KBJ2" s="1815"/>
      <c r="KBK2" s="1815"/>
      <c r="KBL2" s="1815"/>
      <c r="KBM2" s="1815"/>
      <c r="KBN2" s="1815"/>
      <c r="KBO2" s="1815"/>
      <c r="KBP2" s="1815"/>
      <c r="KBQ2" s="1815"/>
      <c r="KBR2" s="1815"/>
      <c r="KBS2" s="1815"/>
      <c r="KBT2" s="1815"/>
      <c r="KBU2" s="1815"/>
      <c r="KBV2" s="1815"/>
      <c r="KBW2" s="1815"/>
      <c r="KBX2" s="1815"/>
      <c r="KBY2" s="1815"/>
      <c r="KBZ2" s="1815"/>
      <c r="KCA2" s="1815"/>
      <c r="KCB2" s="1815"/>
      <c r="KCC2" s="1815"/>
      <c r="KCD2" s="1815"/>
      <c r="KCE2" s="1815"/>
      <c r="KCF2" s="1815"/>
      <c r="KCG2" s="1815"/>
      <c r="KCH2" s="1815"/>
      <c r="KCI2" s="1815"/>
      <c r="KCJ2" s="1815"/>
      <c r="KCK2" s="1815"/>
      <c r="KCL2" s="1815"/>
      <c r="KCM2" s="1815"/>
      <c r="KCN2" s="1815"/>
      <c r="KCO2" s="1815"/>
      <c r="KCP2" s="1815"/>
      <c r="KCQ2" s="1815"/>
      <c r="KCR2" s="1815"/>
      <c r="KCS2" s="1815"/>
      <c r="KCT2" s="1815"/>
      <c r="KCU2" s="1815"/>
      <c r="KCV2" s="1815"/>
      <c r="KCW2" s="1815"/>
      <c r="KCX2" s="1815"/>
      <c r="KCY2" s="1815"/>
      <c r="KCZ2" s="1815"/>
      <c r="KDA2" s="1815"/>
      <c r="KDB2" s="1815"/>
      <c r="KDC2" s="1815"/>
      <c r="KDD2" s="1815"/>
      <c r="KDE2" s="1815"/>
      <c r="KDF2" s="1815"/>
      <c r="KDG2" s="1815"/>
      <c r="KDH2" s="1815"/>
      <c r="KDI2" s="1815"/>
      <c r="KDJ2" s="1815"/>
      <c r="KDK2" s="1815"/>
      <c r="KDL2" s="1815"/>
      <c r="KDM2" s="1815"/>
      <c r="KDN2" s="1815"/>
      <c r="KDO2" s="1815"/>
      <c r="KDP2" s="1815"/>
      <c r="KDQ2" s="1815"/>
      <c r="KDR2" s="1815"/>
      <c r="KDS2" s="1815"/>
      <c r="KDT2" s="1815"/>
      <c r="KDU2" s="1815"/>
      <c r="KDV2" s="1815"/>
      <c r="KDW2" s="1815"/>
      <c r="KDX2" s="1815"/>
      <c r="KDY2" s="1815"/>
      <c r="KDZ2" s="1815"/>
      <c r="KEA2" s="1815"/>
      <c r="KEB2" s="1815"/>
      <c r="KEC2" s="1815"/>
      <c r="KED2" s="1815"/>
      <c r="KEE2" s="1815"/>
      <c r="KEF2" s="1815"/>
      <c r="KEG2" s="1815"/>
      <c r="KEH2" s="1815"/>
      <c r="KEI2" s="1815"/>
      <c r="KEJ2" s="1815"/>
      <c r="KEK2" s="1815"/>
      <c r="KEL2" s="1815"/>
      <c r="KEM2" s="1815"/>
      <c r="KEN2" s="1815"/>
      <c r="KEO2" s="1815"/>
      <c r="KEP2" s="1815"/>
      <c r="KEQ2" s="1815"/>
      <c r="KER2" s="1815"/>
      <c r="KES2" s="1815"/>
      <c r="KET2" s="1815"/>
      <c r="KEU2" s="1815"/>
      <c r="KEV2" s="1815"/>
      <c r="KEW2" s="1815"/>
      <c r="KEX2" s="1815"/>
      <c r="KEY2" s="1815"/>
      <c r="KEZ2" s="1815"/>
      <c r="KFA2" s="1815"/>
      <c r="KFB2" s="1815"/>
      <c r="KFC2" s="1815"/>
      <c r="KFD2" s="1815"/>
      <c r="KFE2" s="1815"/>
      <c r="KFF2" s="1815"/>
      <c r="KFG2" s="1815"/>
      <c r="KFH2" s="1815"/>
      <c r="KFI2" s="1815"/>
      <c r="KFJ2" s="1815"/>
      <c r="KFK2" s="1815"/>
      <c r="KFL2" s="1815"/>
      <c r="KFM2" s="1815"/>
      <c r="KFN2" s="1815"/>
      <c r="KFO2" s="1815"/>
      <c r="KFP2" s="1815"/>
      <c r="KFQ2" s="1815"/>
      <c r="KFR2" s="1815"/>
      <c r="KFS2" s="1815"/>
      <c r="KFT2" s="1815"/>
      <c r="KFU2" s="1815"/>
      <c r="KFV2" s="1815"/>
      <c r="KFW2" s="1815"/>
      <c r="KFX2" s="1815"/>
      <c r="KFY2" s="1815"/>
      <c r="KFZ2" s="1815"/>
      <c r="KGA2" s="1815"/>
      <c r="KGB2" s="1815"/>
      <c r="KGC2" s="1815"/>
      <c r="KGD2" s="1815"/>
      <c r="KGE2" s="1815"/>
      <c r="KGF2" s="1815"/>
      <c r="KGG2" s="1815"/>
      <c r="KGH2" s="1815"/>
      <c r="KGI2" s="1815"/>
      <c r="KGJ2" s="1815"/>
      <c r="KGK2" s="1815"/>
      <c r="KGL2" s="1815"/>
      <c r="KGM2" s="1815"/>
      <c r="KGN2" s="1815"/>
      <c r="KGO2" s="1815"/>
      <c r="KGP2" s="1815"/>
      <c r="KGQ2" s="1815"/>
      <c r="KGR2" s="1815"/>
      <c r="KGS2" s="1815"/>
      <c r="KGT2" s="1815"/>
      <c r="KGU2" s="1815"/>
      <c r="KGV2" s="1815"/>
      <c r="KGW2" s="1815"/>
      <c r="KGX2" s="1815"/>
      <c r="KGY2" s="1815"/>
      <c r="KGZ2" s="1815"/>
      <c r="KHA2" s="1815"/>
      <c r="KHB2" s="1815"/>
      <c r="KHC2" s="1815"/>
      <c r="KHD2" s="1815"/>
      <c r="KHE2" s="1815"/>
      <c r="KHF2" s="1815"/>
      <c r="KHG2" s="1815"/>
      <c r="KHH2" s="1815"/>
      <c r="KHI2" s="1815"/>
      <c r="KHJ2" s="1815"/>
      <c r="KHK2" s="1815"/>
      <c r="KHL2" s="1815"/>
      <c r="KHM2" s="1815"/>
      <c r="KHN2" s="1815"/>
      <c r="KHO2" s="1815"/>
      <c r="KHP2" s="1815"/>
      <c r="KHQ2" s="1815"/>
      <c r="KHR2" s="1815"/>
      <c r="KHS2" s="1815"/>
      <c r="KHT2" s="1815"/>
      <c r="KHU2" s="1815"/>
      <c r="KHV2" s="1815"/>
      <c r="KHW2" s="1815"/>
      <c r="KHX2" s="1815"/>
      <c r="KHY2" s="1815"/>
      <c r="KHZ2" s="1815"/>
      <c r="KIA2" s="1815"/>
      <c r="KIB2" s="1815"/>
      <c r="KIC2" s="1815"/>
      <c r="KID2" s="1815"/>
      <c r="KIE2" s="1815"/>
      <c r="KIF2" s="1815"/>
      <c r="KIG2" s="1815"/>
      <c r="KIH2" s="1815"/>
      <c r="KII2" s="1815"/>
      <c r="KIJ2" s="1815"/>
      <c r="KIK2" s="1815"/>
      <c r="KIL2" s="1815"/>
      <c r="KIM2" s="1815"/>
      <c r="KIN2" s="1815"/>
      <c r="KIO2" s="1815"/>
      <c r="KIP2" s="1815"/>
      <c r="KIQ2" s="1815"/>
      <c r="KIR2" s="1815"/>
      <c r="KIS2" s="1815"/>
      <c r="KIT2" s="1815"/>
      <c r="KIU2" s="1815"/>
      <c r="KIV2" s="1815"/>
      <c r="KIW2" s="1815"/>
      <c r="KIX2" s="1815"/>
      <c r="KIY2" s="1815"/>
      <c r="KIZ2" s="1815"/>
      <c r="KJA2" s="1815"/>
      <c r="KJB2" s="1815"/>
      <c r="KJC2" s="1815"/>
      <c r="KJD2" s="1815"/>
      <c r="KJE2" s="1815"/>
      <c r="KJF2" s="1815"/>
      <c r="KJG2" s="1815"/>
      <c r="KJH2" s="1815"/>
      <c r="KJI2" s="1815"/>
      <c r="KJJ2" s="1815"/>
      <c r="KJK2" s="1815"/>
      <c r="KJL2" s="1815"/>
      <c r="KJM2" s="1815"/>
      <c r="KJN2" s="1815"/>
      <c r="KJO2" s="1815"/>
      <c r="KJP2" s="1815"/>
      <c r="KJQ2" s="1815"/>
      <c r="KJR2" s="1815"/>
      <c r="KJS2" s="1815"/>
      <c r="KJT2" s="1815"/>
      <c r="KJU2" s="1815"/>
      <c r="KJV2" s="1815"/>
      <c r="KJW2" s="1815"/>
      <c r="KJX2" s="1815"/>
      <c r="KJY2" s="1815"/>
      <c r="KJZ2" s="1815"/>
      <c r="KKA2" s="1815"/>
      <c r="KKB2" s="1815"/>
      <c r="KKC2" s="1815"/>
      <c r="KKD2" s="1815"/>
      <c r="KKE2" s="1815"/>
      <c r="KKF2" s="1815"/>
      <c r="KKG2" s="1815"/>
      <c r="KKH2" s="1815"/>
      <c r="KKI2" s="1815"/>
      <c r="KKJ2" s="1815"/>
      <c r="KKK2" s="1815"/>
      <c r="KKL2" s="1815"/>
      <c r="KKM2" s="1815"/>
      <c r="KKN2" s="1815"/>
      <c r="KKO2" s="1815"/>
      <c r="KKP2" s="1815"/>
      <c r="KKQ2" s="1815"/>
      <c r="KKR2" s="1815"/>
      <c r="KKS2" s="1815"/>
      <c r="KKT2" s="1815"/>
      <c r="KKU2" s="1815"/>
      <c r="KKV2" s="1815"/>
      <c r="KKW2" s="1815"/>
      <c r="KKX2" s="1815"/>
      <c r="KKY2" s="1815"/>
      <c r="KKZ2" s="1815"/>
      <c r="KLA2" s="1815"/>
      <c r="KLB2" s="1815"/>
      <c r="KLC2" s="1815"/>
      <c r="KLD2" s="1815"/>
      <c r="KLE2" s="1815"/>
      <c r="KLF2" s="1815"/>
      <c r="KLG2" s="1815"/>
      <c r="KLH2" s="1815"/>
      <c r="KLI2" s="1815"/>
      <c r="KLJ2" s="1815"/>
      <c r="KLK2" s="1815"/>
      <c r="KLL2" s="1815"/>
      <c r="KLM2" s="1815"/>
      <c r="KLN2" s="1815"/>
      <c r="KLO2" s="1815"/>
      <c r="KLP2" s="1815"/>
      <c r="KLQ2" s="1815"/>
      <c r="KLR2" s="1815"/>
      <c r="KLS2" s="1815"/>
      <c r="KLT2" s="1815"/>
      <c r="KLU2" s="1815"/>
      <c r="KLV2" s="1815"/>
      <c r="KLW2" s="1815"/>
      <c r="KLX2" s="1815"/>
      <c r="KLY2" s="1815"/>
      <c r="KLZ2" s="1815"/>
      <c r="KMA2" s="1815"/>
      <c r="KMB2" s="1815"/>
      <c r="KMC2" s="1815"/>
      <c r="KMD2" s="1815"/>
      <c r="KME2" s="1815"/>
      <c r="KMF2" s="1815"/>
      <c r="KMG2" s="1815"/>
      <c r="KMH2" s="1815"/>
      <c r="KMI2" s="1815"/>
      <c r="KMJ2" s="1815"/>
      <c r="KMK2" s="1815"/>
      <c r="KML2" s="1815"/>
      <c r="KMM2" s="1815"/>
      <c r="KMN2" s="1815"/>
      <c r="KMO2" s="1815"/>
      <c r="KMP2" s="1815"/>
      <c r="KMQ2" s="1815"/>
      <c r="KMR2" s="1815"/>
      <c r="KMS2" s="1815"/>
      <c r="KMT2" s="1815"/>
      <c r="KMU2" s="1815"/>
      <c r="KMV2" s="1815"/>
      <c r="KMW2" s="1815"/>
      <c r="KMX2" s="1815"/>
      <c r="KMY2" s="1815"/>
      <c r="KMZ2" s="1815"/>
      <c r="KNA2" s="1815"/>
      <c r="KNB2" s="1815"/>
      <c r="KNC2" s="1815"/>
      <c r="KND2" s="1815"/>
      <c r="KNE2" s="1815"/>
      <c r="KNF2" s="1815"/>
      <c r="KNG2" s="1815"/>
      <c r="KNH2" s="1815"/>
      <c r="KNI2" s="1815"/>
      <c r="KNJ2" s="1815"/>
      <c r="KNK2" s="1815"/>
      <c r="KNL2" s="1815"/>
      <c r="KNM2" s="1815"/>
      <c r="KNN2" s="1815"/>
      <c r="KNO2" s="1815"/>
      <c r="KNP2" s="1815"/>
      <c r="KNQ2" s="1815"/>
      <c r="KNR2" s="1815"/>
      <c r="KNS2" s="1815"/>
      <c r="KNT2" s="1815"/>
      <c r="KNU2" s="1815"/>
      <c r="KNV2" s="1815"/>
      <c r="KNW2" s="1815"/>
      <c r="KNX2" s="1815"/>
      <c r="KNY2" s="1815"/>
      <c r="KNZ2" s="1815"/>
      <c r="KOA2" s="1815"/>
      <c r="KOB2" s="1815"/>
      <c r="KOC2" s="1815"/>
      <c r="KOD2" s="1815"/>
      <c r="KOE2" s="1815"/>
      <c r="KOF2" s="1815"/>
      <c r="KOG2" s="1815"/>
      <c r="KOH2" s="1815"/>
      <c r="KOI2" s="1815"/>
      <c r="KOJ2" s="1815"/>
      <c r="KOK2" s="1815"/>
      <c r="KOL2" s="1815"/>
      <c r="KOM2" s="1815"/>
      <c r="KON2" s="1815"/>
      <c r="KOO2" s="1815"/>
      <c r="KOP2" s="1815"/>
      <c r="KOQ2" s="1815"/>
      <c r="KOR2" s="1815"/>
      <c r="KOS2" s="1815"/>
      <c r="KOT2" s="1815"/>
      <c r="KOU2" s="1815"/>
      <c r="KOV2" s="1815"/>
      <c r="KOW2" s="1815"/>
      <c r="KOX2" s="1815"/>
      <c r="KOY2" s="1815"/>
      <c r="KOZ2" s="1815"/>
      <c r="KPA2" s="1815"/>
      <c r="KPB2" s="1815"/>
      <c r="KPC2" s="1815"/>
      <c r="KPD2" s="1815"/>
      <c r="KPE2" s="1815"/>
      <c r="KPF2" s="1815"/>
      <c r="KPG2" s="1815"/>
      <c r="KPH2" s="1815"/>
      <c r="KPI2" s="1815"/>
      <c r="KPJ2" s="1815"/>
      <c r="KPK2" s="1815"/>
      <c r="KPL2" s="1815"/>
      <c r="KPM2" s="1815"/>
      <c r="KPN2" s="1815"/>
      <c r="KPO2" s="1815"/>
      <c r="KPP2" s="1815"/>
      <c r="KPQ2" s="1815"/>
      <c r="KPR2" s="1815"/>
      <c r="KPS2" s="1815"/>
      <c r="KPT2" s="1815"/>
      <c r="KPU2" s="1815"/>
      <c r="KPV2" s="1815"/>
      <c r="KPW2" s="1815"/>
      <c r="KPX2" s="1815"/>
      <c r="KPY2" s="1815"/>
      <c r="KPZ2" s="1815"/>
      <c r="KQA2" s="1815"/>
      <c r="KQB2" s="1815"/>
      <c r="KQC2" s="1815"/>
      <c r="KQD2" s="1815"/>
      <c r="KQE2" s="1815"/>
      <c r="KQF2" s="1815"/>
      <c r="KQG2" s="1815"/>
      <c r="KQH2" s="1815"/>
      <c r="KQI2" s="1815"/>
      <c r="KQJ2" s="1815"/>
      <c r="KQK2" s="1815"/>
      <c r="KQL2" s="1815"/>
      <c r="KQM2" s="1815"/>
      <c r="KQN2" s="1815"/>
      <c r="KQO2" s="1815"/>
      <c r="KQP2" s="1815"/>
      <c r="KQQ2" s="1815"/>
      <c r="KQR2" s="1815"/>
      <c r="KQS2" s="1815"/>
      <c r="KQT2" s="1815"/>
      <c r="KQU2" s="1815"/>
      <c r="KQV2" s="1815"/>
      <c r="KQW2" s="1815"/>
      <c r="KQX2" s="1815"/>
      <c r="KQY2" s="1815"/>
      <c r="KQZ2" s="1815"/>
      <c r="KRA2" s="1815"/>
      <c r="KRB2" s="1815"/>
      <c r="KRC2" s="1815"/>
      <c r="KRD2" s="1815"/>
      <c r="KRE2" s="1815"/>
      <c r="KRF2" s="1815"/>
      <c r="KRG2" s="1815"/>
      <c r="KRH2" s="1815"/>
      <c r="KRI2" s="1815"/>
      <c r="KRJ2" s="1815"/>
      <c r="KRK2" s="1815"/>
      <c r="KRL2" s="1815"/>
      <c r="KRM2" s="1815"/>
      <c r="KRN2" s="1815"/>
      <c r="KRO2" s="1815"/>
      <c r="KRP2" s="1815"/>
      <c r="KRQ2" s="1815"/>
      <c r="KRR2" s="1815"/>
      <c r="KRS2" s="1815"/>
      <c r="KRT2" s="1815"/>
      <c r="KRU2" s="1815"/>
      <c r="KRV2" s="1815"/>
      <c r="KRW2" s="1815"/>
      <c r="KRX2" s="1815"/>
      <c r="KRY2" s="1815"/>
      <c r="KRZ2" s="1815"/>
      <c r="KSA2" s="1815"/>
      <c r="KSB2" s="1815"/>
      <c r="KSC2" s="1815"/>
      <c r="KSD2" s="1815"/>
      <c r="KSE2" s="1815"/>
      <c r="KSF2" s="1815"/>
      <c r="KSG2" s="1815"/>
      <c r="KSH2" s="1815"/>
      <c r="KSI2" s="1815"/>
      <c r="KSJ2" s="1815"/>
      <c r="KSK2" s="1815"/>
      <c r="KSL2" s="1815"/>
      <c r="KSM2" s="1815"/>
      <c r="KSN2" s="1815"/>
      <c r="KSO2" s="1815"/>
      <c r="KSP2" s="1815"/>
      <c r="KSQ2" s="1815"/>
      <c r="KSR2" s="1815"/>
      <c r="KSS2" s="1815"/>
      <c r="KST2" s="1815"/>
      <c r="KSU2" s="1815"/>
      <c r="KSV2" s="1815"/>
      <c r="KSW2" s="1815"/>
      <c r="KSX2" s="1815"/>
      <c r="KSY2" s="1815"/>
      <c r="KSZ2" s="1815"/>
      <c r="KTA2" s="1815"/>
      <c r="KTB2" s="1815"/>
      <c r="KTC2" s="1815"/>
      <c r="KTD2" s="1815"/>
      <c r="KTE2" s="1815"/>
      <c r="KTF2" s="1815"/>
      <c r="KTG2" s="1815"/>
      <c r="KTH2" s="1815"/>
      <c r="KTI2" s="1815"/>
      <c r="KTJ2" s="1815"/>
      <c r="KTK2" s="1815"/>
      <c r="KTL2" s="1815"/>
      <c r="KTM2" s="1815"/>
      <c r="KTN2" s="1815"/>
      <c r="KTO2" s="1815"/>
      <c r="KTP2" s="1815"/>
      <c r="KTQ2" s="1815"/>
      <c r="KTR2" s="1815"/>
      <c r="KTS2" s="1815"/>
      <c r="KTT2" s="1815"/>
      <c r="KTU2" s="1815"/>
      <c r="KTV2" s="1815"/>
      <c r="KTW2" s="1815"/>
      <c r="KTX2" s="1815"/>
      <c r="KTY2" s="1815"/>
      <c r="KTZ2" s="1815"/>
      <c r="KUA2" s="1815"/>
      <c r="KUB2" s="1815"/>
      <c r="KUC2" s="1815"/>
      <c r="KUD2" s="1815"/>
      <c r="KUE2" s="1815"/>
      <c r="KUF2" s="1815"/>
      <c r="KUG2" s="1815"/>
      <c r="KUH2" s="1815"/>
      <c r="KUI2" s="1815"/>
      <c r="KUJ2" s="1815"/>
      <c r="KUK2" s="1815"/>
      <c r="KUL2" s="1815"/>
      <c r="KUM2" s="1815"/>
      <c r="KUN2" s="1815"/>
      <c r="KUO2" s="1815"/>
      <c r="KUP2" s="1815"/>
      <c r="KUQ2" s="1815"/>
      <c r="KUR2" s="1815"/>
      <c r="KUS2" s="1815"/>
      <c r="KUT2" s="1815"/>
      <c r="KUU2" s="1815"/>
      <c r="KUV2" s="1815"/>
      <c r="KUW2" s="1815"/>
      <c r="KUX2" s="1815"/>
      <c r="KUY2" s="1815"/>
      <c r="KUZ2" s="1815"/>
      <c r="KVA2" s="1815"/>
      <c r="KVB2" s="1815"/>
      <c r="KVC2" s="1815"/>
      <c r="KVD2" s="1815"/>
      <c r="KVE2" s="1815"/>
      <c r="KVF2" s="1815"/>
      <c r="KVG2" s="1815"/>
      <c r="KVH2" s="1815"/>
      <c r="KVI2" s="1815"/>
      <c r="KVJ2" s="1815"/>
      <c r="KVK2" s="1815"/>
      <c r="KVL2" s="1815"/>
      <c r="KVM2" s="1815"/>
      <c r="KVN2" s="1815"/>
      <c r="KVO2" s="1815"/>
      <c r="KVP2" s="1815"/>
      <c r="KVQ2" s="1815"/>
      <c r="KVR2" s="1815"/>
      <c r="KVS2" s="1815"/>
      <c r="KVT2" s="1815"/>
      <c r="KVU2" s="1815"/>
      <c r="KVV2" s="1815"/>
      <c r="KVW2" s="1815"/>
      <c r="KVX2" s="1815"/>
      <c r="KVY2" s="1815"/>
      <c r="KVZ2" s="1815"/>
      <c r="KWA2" s="1815"/>
      <c r="KWB2" s="1815"/>
      <c r="KWC2" s="1815"/>
      <c r="KWD2" s="1815"/>
      <c r="KWE2" s="1815"/>
      <c r="KWF2" s="1815"/>
      <c r="KWG2" s="1815"/>
      <c r="KWH2" s="1815"/>
      <c r="KWI2" s="1815"/>
      <c r="KWJ2" s="1815"/>
      <c r="KWK2" s="1815"/>
      <c r="KWL2" s="1815"/>
      <c r="KWM2" s="1815"/>
      <c r="KWN2" s="1815"/>
      <c r="KWO2" s="1815"/>
      <c r="KWP2" s="1815"/>
      <c r="KWQ2" s="1815"/>
      <c r="KWR2" s="1815"/>
      <c r="KWS2" s="1815"/>
      <c r="KWT2" s="1815"/>
      <c r="KWU2" s="1815"/>
      <c r="KWV2" s="1815"/>
      <c r="KWW2" s="1815"/>
      <c r="KWX2" s="1815"/>
      <c r="KWY2" s="1815"/>
      <c r="KWZ2" s="1815"/>
      <c r="KXA2" s="1815"/>
      <c r="KXB2" s="1815"/>
      <c r="KXC2" s="1815"/>
      <c r="KXD2" s="1815"/>
      <c r="KXE2" s="1815"/>
      <c r="KXF2" s="1815"/>
      <c r="KXG2" s="1815"/>
      <c r="KXH2" s="1815"/>
      <c r="KXI2" s="1815"/>
      <c r="KXJ2" s="1815"/>
      <c r="KXK2" s="1815"/>
      <c r="KXL2" s="1815"/>
      <c r="KXM2" s="1815"/>
      <c r="KXN2" s="1815"/>
      <c r="KXO2" s="1815"/>
      <c r="KXP2" s="1815"/>
      <c r="KXQ2" s="1815"/>
      <c r="KXR2" s="1815"/>
      <c r="KXS2" s="1815"/>
      <c r="KXT2" s="1815"/>
      <c r="KXU2" s="1815"/>
      <c r="KXV2" s="1815"/>
      <c r="KXW2" s="1815"/>
      <c r="KXX2" s="1815"/>
      <c r="KXY2" s="1815"/>
      <c r="KXZ2" s="1815"/>
      <c r="KYA2" s="1815"/>
      <c r="KYB2" s="1815"/>
      <c r="KYC2" s="1815"/>
      <c r="KYD2" s="1815"/>
      <c r="KYE2" s="1815"/>
      <c r="KYF2" s="1815"/>
      <c r="KYG2" s="1815"/>
      <c r="KYH2" s="1815"/>
      <c r="KYI2" s="1815"/>
      <c r="KYJ2" s="1815"/>
      <c r="KYK2" s="1815"/>
      <c r="KYL2" s="1815"/>
      <c r="KYM2" s="1815"/>
      <c r="KYN2" s="1815"/>
      <c r="KYO2" s="1815"/>
      <c r="KYP2" s="1815"/>
      <c r="KYQ2" s="1815"/>
      <c r="KYR2" s="1815"/>
      <c r="KYS2" s="1815"/>
      <c r="KYT2" s="1815"/>
      <c r="KYU2" s="1815"/>
      <c r="KYV2" s="1815"/>
      <c r="KYW2" s="1815"/>
      <c r="KYX2" s="1815"/>
      <c r="KYY2" s="1815"/>
      <c r="KYZ2" s="1815"/>
      <c r="KZA2" s="1815"/>
      <c r="KZB2" s="1815"/>
      <c r="KZC2" s="1815"/>
      <c r="KZD2" s="1815"/>
      <c r="KZE2" s="1815"/>
      <c r="KZF2" s="1815"/>
      <c r="KZG2" s="1815"/>
      <c r="KZH2" s="1815"/>
      <c r="KZI2" s="1815"/>
      <c r="KZJ2" s="1815"/>
      <c r="KZK2" s="1815"/>
      <c r="KZL2" s="1815"/>
      <c r="KZM2" s="1815"/>
      <c r="KZN2" s="1815"/>
      <c r="KZO2" s="1815"/>
      <c r="KZP2" s="1815"/>
      <c r="KZQ2" s="1815"/>
      <c r="KZR2" s="1815"/>
      <c r="KZS2" s="1815"/>
      <c r="KZT2" s="1815"/>
      <c r="KZU2" s="1815"/>
      <c r="KZV2" s="1815"/>
      <c r="KZW2" s="1815"/>
      <c r="KZX2" s="1815"/>
      <c r="KZY2" s="1815"/>
      <c r="KZZ2" s="1815"/>
      <c r="LAA2" s="1815"/>
      <c r="LAB2" s="1815"/>
      <c r="LAC2" s="1815"/>
      <c r="LAD2" s="1815"/>
      <c r="LAE2" s="1815"/>
      <c r="LAF2" s="1815"/>
      <c r="LAG2" s="1815"/>
      <c r="LAH2" s="1815"/>
      <c r="LAI2" s="1815"/>
      <c r="LAJ2" s="1815"/>
      <c r="LAK2" s="1815"/>
      <c r="LAL2" s="1815"/>
      <c r="LAM2" s="1815"/>
      <c r="LAN2" s="1815"/>
      <c r="LAO2" s="1815"/>
      <c r="LAP2" s="1815"/>
      <c r="LAQ2" s="1815"/>
      <c r="LAR2" s="1815"/>
      <c r="LAS2" s="1815"/>
      <c r="LAT2" s="1815"/>
      <c r="LAU2" s="1815"/>
      <c r="LAV2" s="1815"/>
      <c r="LAW2" s="1815"/>
      <c r="LAX2" s="1815"/>
      <c r="LAY2" s="1815"/>
      <c r="LAZ2" s="1815"/>
      <c r="LBA2" s="1815"/>
      <c r="LBB2" s="1815"/>
      <c r="LBC2" s="1815"/>
      <c r="LBD2" s="1815"/>
      <c r="LBE2" s="1815"/>
      <c r="LBF2" s="1815"/>
      <c r="LBG2" s="1815"/>
      <c r="LBH2" s="1815"/>
      <c r="LBI2" s="1815"/>
      <c r="LBJ2" s="1815"/>
      <c r="LBK2" s="1815"/>
      <c r="LBL2" s="1815"/>
      <c r="LBM2" s="1815"/>
      <c r="LBN2" s="1815"/>
      <c r="LBO2" s="1815"/>
      <c r="LBP2" s="1815"/>
      <c r="LBQ2" s="1815"/>
      <c r="LBR2" s="1815"/>
      <c r="LBS2" s="1815"/>
      <c r="LBT2" s="1815"/>
      <c r="LBU2" s="1815"/>
      <c r="LBV2" s="1815"/>
      <c r="LBW2" s="1815"/>
      <c r="LBX2" s="1815"/>
      <c r="LBY2" s="1815"/>
      <c r="LBZ2" s="1815"/>
      <c r="LCA2" s="1815"/>
      <c r="LCB2" s="1815"/>
      <c r="LCC2" s="1815"/>
      <c r="LCD2" s="1815"/>
      <c r="LCE2" s="1815"/>
      <c r="LCF2" s="1815"/>
      <c r="LCG2" s="1815"/>
      <c r="LCH2" s="1815"/>
      <c r="LCI2" s="1815"/>
      <c r="LCJ2" s="1815"/>
      <c r="LCK2" s="1815"/>
      <c r="LCL2" s="1815"/>
      <c r="LCM2" s="1815"/>
      <c r="LCN2" s="1815"/>
      <c r="LCO2" s="1815"/>
      <c r="LCP2" s="1815"/>
      <c r="LCQ2" s="1815"/>
      <c r="LCR2" s="1815"/>
      <c r="LCS2" s="1815"/>
      <c r="LCT2" s="1815"/>
      <c r="LCU2" s="1815"/>
      <c r="LCV2" s="1815"/>
      <c r="LCW2" s="1815"/>
      <c r="LCX2" s="1815"/>
      <c r="LCY2" s="1815"/>
      <c r="LCZ2" s="1815"/>
      <c r="LDA2" s="1815"/>
      <c r="LDB2" s="1815"/>
      <c r="LDC2" s="1815"/>
      <c r="LDD2" s="1815"/>
      <c r="LDE2" s="1815"/>
      <c r="LDF2" s="1815"/>
      <c r="LDG2" s="1815"/>
      <c r="LDH2" s="1815"/>
      <c r="LDI2" s="1815"/>
      <c r="LDJ2" s="1815"/>
      <c r="LDK2" s="1815"/>
      <c r="LDL2" s="1815"/>
      <c r="LDM2" s="1815"/>
      <c r="LDN2" s="1815"/>
      <c r="LDO2" s="1815"/>
      <c r="LDP2" s="1815"/>
      <c r="LDQ2" s="1815"/>
      <c r="LDR2" s="1815"/>
      <c r="LDS2" s="1815"/>
      <c r="LDT2" s="1815"/>
      <c r="LDU2" s="1815"/>
      <c r="LDV2" s="1815"/>
      <c r="LDW2" s="1815"/>
      <c r="LDX2" s="1815"/>
      <c r="LDY2" s="1815"/>
      <c r="LDZ2" s="1815"/>
      <c r="LEA2" s="1815"/>
      <c r="LEB2" s="1815"/>
      <c r="LEC2" s="1815"/>
      <c r="LED2" s="1815"/>
      <c r="LEE2" s="1815"/>
      <c r="LEF2" s="1815"/>
      <c r="LEG2" s="1815"/>
      <c r="LEH2" s="1815"/>
      <c r="LEI2" s="1815"/>
      <c r="LEJ2" s="1815"/>
      <c r="LEK2" s="1815"/>
      <c r="LEL2" s="1815"/>
      <c r="LEM2" s="1815"/>
      <c r="LEN2" s="1815"/>
      <c r="LEO2" s="1815"/>
      <c r="LEP2" s="1815"/>
      <c r="LEQ2" s="1815"/>
      <c r="LER2" s="1815"/>
      <c r="LES2" s="1815"/>
      <c r="LET2" s="1815"/>
      <c r="LEU2" s="1815"/>
      <c r="LEV2" s="1815"/>
      <c r="LEW2" s="1815"/>
      <c r="LEX2" s="1815"/>
      <c r="LEY2" s="1815"/>
      <c r="LEZ2" s="1815"/>
      <c r="LFA2" s="1815"/>
      <c r="LFB2" s="1815"/>
      <c r="LFC2" s="1815"/>
      <c r="LFD2" s="1815"/>
      <c r="LFE2" s="1815"/>
      <c r="LFF2" s="1815"/>
      <c r="LFG2" s="1815"/>
      <c r="LFH2" s="1815"/>
      <c r="LFI2" s="1815"/>
      <c r="LFJ2" s="1815"/>
      <c r="LFK2" s="1815"/>
      <c r="LFL2" s="1815"/>
      <c r="LFM2" s="1815"/>
      <c r="LFN2" s="1815"/>
      <c r="LFO2" s="1815"/>
      <c r="LFP2" s="1815"/>
      <c r="LFQ2" s="1815"/>
      <c r="LFR2" s="1815"/>
      <c r="LFS2" s="1815"/>
      <c r="LFT2" s="1815"/>
      <c r="LFU2" s="1815"/>
      <c r="LFV2" s="1815"/>
      <c r="LFW2" s="1815"/>
      <c r="LFX2" s="1815"/>
      <c r="LFY2" s="1815"/>
      <c r="LFZ2" s="1815"/>
      <c r="LGA2" s="1815"/>
      <c r="LGB2" s="1815"/>
      <c r="LGC2" s="1815"/>
      <c r="LGD2" s="1815"/>
      <c r="LGE2" s="1815"/>
      <c r="LGF2" s="1815"/>
      <c r="LGG2" s="1815"/>
      <c r="LGH2" s="1815"/>
      <c r="LGI2" s="1815"/>
      <c r="LGJ2" s="1815"/>
      <c r="LGK2" s="1815"/>
      <c r="LGL2" s="1815"/>
      <c r="LGM2" s="1815"/>
      <c r="LGN2" s="1815"/>
      <c r="LGO2" s="1815"/>
      <c r="LGP2" s="1815"/>
      <c r="LGQ2" s="1815"/>
      <c r="LGR2" s="1815"/>
      <c r="LGS2" s="1815"/>
      <c r="LGT2" s="1815"/>
      <c r="LGU2" s="1815"/>
      <c r="LGV2" s="1815"/>
      <c r="LGW2" s="1815"/>
      <c r="LGX2" s="1815"/>
      <c r="LGY2" s="1815"/>
      <c r="LGZ2" s="1815"/>
      <c r="LHA2" s="1815"/>
      <c r="LHB2" s="1815"/>
      <c r="LHC2" s="1815"/>
      <c r="LHD2" s="1815"/>
      <c r="LHE2" s="1815"/>
      <c r="LHF2" s="1815"/>
      <c r="LHG2" s="1815"/>
      <c r="LHH2" s="1815"/>
      <c r="LHI2" s="1815"/>
      <c r="LHJ2" s="1815"/>
      <c r="LHK2" s="1815"/>
      <c r="LHL2" s="1815"/>
      <c r="LHM2" s="1815"/>
      <c r="LHN2" s="1815"/>
      <c r="LHO2" s="1815"/>
      <c r="LHP2" s="1815"/>
      <c r="LHQ2" s="1815"/>
      <c r="LHR2" s="1815"/>
      <c r="LHS2" s="1815"/>
      <c r="LHT2" s="1815"/>
      <c r="LHU2" s="1815"/>
      <c r="LHV2" s="1815"/>
      <c r="LHW2" s="1815"/>
      <c r="LHX2" s="1815"/>
      <c r="LHY2" s="1815"/>
      <c r="LHZ2" s="1815"/>
      <c r="LIA2" s="1815"/>
      <c r="LIB2" s="1815"/>
      <c r="LIC2" s="1815"/>
      <c r="LID2" s="1815"/>
      <c r="LIE2" s="1815"/>
      <c r="LIF2" s="1815"/>
      <c r="LIG2" s="1815"/>
      <c r="LIH2" s="1815"/>
      <c r="LII2" s="1815"/>
      <c r="LIJ2" s="1815"/>
      <c r="LIK2" s="1815"/>
      <c r="LIL2" s="1815"/>
      <c r="LIM2" s="1815"/>
      <c r="LIN2" s="1815"/>
      <c r="LIO2" s="1815"/>
      <c r="LIP2" s="1815"/>
      <c r="LIQ2" s="1815"/>
      <c r="LIR2" s="1815"/>
      <c r="LIS2" s="1815"/>
      <c r="LIT2" s="1815"/>
      <c r="LIU2" s="1815"/>
      <c r="LIV2" s="1815"/>
      <c r="LIW2" s="1815"/>
      <c r="LIX2" s="1815"/>
      <c r="LIY2" s="1815"/>
      <c r="LIZ2" s="1815"/>
      <c r="LJA2" s="1815"/>
      <c r="LJB2" s="1815"/>
      <c r="LJC2" s="1815"/>
      <c r="LJD2" s="1815"/>
      <c r="LJE2" s="1815"/>
      <c r="LJF2" s="1815"/>
      <c r="LJG2" s="1815"/>
      <c r="LJH2" s="1815"/>
      <c r="LJI2" s="1815"/>
      <c r="LJJ2" s="1815"/>
      <c r="LJK2" s="1815"/>
      <c r="LJL2" s="1815"/>
      <c r="LJM2" s="1815"/>
      <c r="LJN2" s="1815"/>
      <c r="LJO2" s="1815"/>
      <c r="LJP2" s="1815"/>
      <c r="LJQ2" s="1815"/>
      <c r="LJR2" s="1815"/>
      <c r="LJS2" s="1815"/>
      <c r="LJT2" s="1815"/>
      <c r="LJU2" s="1815"/>
      <c r="LJV2" s="1815"/>
      <c r="LJW2" s="1815"/>
      <c r="LJX2" s="1815"/>
      <c r="LJY2" s="1815"/>
      <c r="LJZ2" s="1815"/>
      <c r="LKA2" s="1815"/>
      <c r="LKB2" s="1815"/>
      <c r="LKC2" s="1815"/>
      <c r="LKD2" s="1815"/>
      <c r="LKE2" s="1815"/>
      <c r="LKF2" s="1815"/>
      <c r="LKG2" s="1815"/>
      <c r="LKH2" s="1815"/>
      <c r="LKI2" s="1815"/>
      <c r="LKJ2" s="1815"/>
      <c r="LKK2" s="1815"/>
      <c r="LKL2" s="1815"/>
      <c r="LKM2" s="1815"/>
      <c r="LKN2" s="1815"/>
      <c r="LKO2" s="1815"/>
      <c r="LKP2" s="1815"/>
      <c r="LKQ2" s="1815"/>
      <c r="LKR2" s="1815"/>
      <c r="LKS2" s="1815"/>
      <c r="LKT2" s="1815"/>
      <c r="LKU2" s="1815"/>
      <c r="LKV2" s="1815"/>
      <c r="LKW2" s="1815"/>
      <c r="LKX2" s="1815"/>
      <c r="LKY2" s="1815"/>
      <c r="LKZ2" s="1815"/>
      <c r="LLA2" s="1815"/>
      <c r="LLB2" s="1815"/>
      <c r="LLC2" s="1815"/>
      <c r="LLD2" s="1815"/>
      <c r="LLE2" s="1815"/>
      <c r="LLF2" s="1815"/>
      <c r="LLG2" s="1815"/>
      <c r="LLH2" s="1815"/>
      <c r="LLI2" s="1815"/>
      <c r="LLJ2" s="1815"/>
      <c r="LLK2" s="1815"/>
      <c r="LLL2" s="1815"/>
      <c r="LLM2" s="1815"/>
      <c r="LLN2" s="1815"/>
      <c r="LLO2" s="1815"/>
      <c r="LLP2" s="1815"/>
      <c r="LLQ2" s="1815"/>
      <c r="LLR2" s="1815"/>
      <c r="LLS2" s="1815"/>
      <c r="LLT2" s="1815"/>
      <c r="LLU2" s="1815"/>
      <c r="LLV2" s="1815"/>
      <c r="LLW2" s="1815"/>
      <c r="LLX2" s="1815"/>
      <c r="LLY2" s="1815"/>
      <c r="LLZ2" s="1815"/>
      <c r="LMA2" s="1815"/>
      <c r="LMB2" s="1815"/>
      <c r="LMC2" s="1815"/>
      <c r="LMD2" s="1815"/>
      <c r="LME2" s="1815"/>
      <c r="LMF2" s="1815"/>
      <c r="LMG2" s="1815"/>
      <c r="LMH2" s="1815"/>
      <c r="LMI2" s="1815"/>
      <c r="LMJ2" s="1815"/>
      <c r="LMK2" s="1815"/>
      <c r="LML2" s="1815"/>
      <c r="LMM2" s="1815"/>
      <c r="LMN2" s="1815"/>
      <c r="LMO2" s="1815"/>
      <c r="LMP2" s="1815"/>
      <c r="LMQ2" s="1815"/>
      <c r="LMR2" s="1815"/>
      <c r="LMS2" s="1815"/>
      <c r="LMT2" s="1815"/>
      <c r="LMU2" s="1815"/>
      <c r="LMV2" s="1815"/>
      <c r="LMW2" s="1815"/>
      <c r="LMX2" s="1815"/>
      <c r="LMY2" s="1815"/>
      <c r="LMZ2" s="1815"/>
      <c r="LNA2" s="1815"/>
      <c r="LNB2" s="1815"/>
      <c r="LNC2" s="1815"/>
      <c r="LND2" s="1815"/>
      <c r="LNE2" s="1815"/>
      <c r="LNF2" s="1815"/>
      <c r="LNG2" s="1815"/>
      <c r="LNH2" s="1815"/>
      <c r="LNI2" s="1815"/>
      <c r="LNJ2" s="1815"/>
      <c r="LNK2" s="1815"/>
      <c r="LNL2" s="1815"/>
      <c r="LNM2" s="1815"/>
      <c r="LNN2" s="1815"/>
      <c r="LNO2" s="1815"/>
      <c r="LNP2" s="1815"/>
      <c r="LNQ2" s="1815"/>
      <c r="LNR2" s="1815"/>
      <c r="LNS2" s="1815"/>
      <c r="LNT2" s="1815"/>
      <c r="LNU2" s="1815"/>
      <c r="LNV2" s="1815"/>
      <c r="LNW2" s="1815"/>
      <c r="LNX2" s="1815"/>
      <c r="LNY2" s="1815"/>
      <c r="LNZ2" s="1815"/>
      <c r="LOA2" s="1815"/>
      <c r="LOB2" s="1815"/>
      <c r="LOC2" s="1815"/>
      <c r="LOD2" s="1815"/>
      <c r="LOE2" s="1815"/>
      <c r="LOF2" s="1815"/>
      <c r="LOG2" s="1815"/>
      <c r="LOH2" s="1815"/>
      <c r="LOI2" s="1815"/>
      <c r="LOJ2" s="1815"/>
      <c r="LOK2" s="1815"/>
      <c r="LOL2" s="1815"/>
      <c r="LOM2" s="1815"/>
      <c r="LON2" s="1815"/>
      <c r="LOO2" s="1815"/>
      <c r="LOP2" s="1815"/>
      <c r="LOQ2" s="1815"/>
      <c r="LOR2" s="1815"/>
      <c r="LOS2" s="1815"/>
      <c r="LOT2" s="1815"/>
      <c r="LOU2" s="1815"/>
      <c r="LOV2" s="1815"/>
      <c r="LOW2" s="1815"/>
      <c r="LOX2" s="1815"/>
      <c r="LOY2" s="1815"/>
      <c r="LOZ2" s="1815"/>
      <c r="LPA2" s="1815"/>
      <c r="LPB2" s="1815"/>
      <c r="LPC2" s="1815"/>
      <c r="LPD2" s="1815"/>
      <c r="LPE2" s="1815"/>
      <c r="LPF2" s="1815"/>
      <c r="LPG2" s="1815"/>
      <c r="LPH2" s="1815"/>
      <c r="LPI2" s="1815"/>
      <c r="LPJ2" s="1815"/>
      <c r="LPK2" s="1815"/>
      <c r="LPL2" s="1815"/>
      <c r="LPM2" s="1815"/>
      <c r="LPN2" s="1815"/>
      <c r="LPO2" s="1815"/>
      <c r="LPP2" s="1815"/>
      <c r="LPQ2" s="1815"/>
      <c r="LPR2" s="1815"/>
      <c r="LPS2" s="1815"/>
      <c r="LPT2" s="1815"/>
      <c r="LPU2" s="1815"/>
      <c r="LPV2" s="1815"/>
      <c r="LPW2" s="1815"/>
      <c r="LPX2" s="1815"/>
      <c r="LPY2" s="1815"/>
      <c r="LPZ2" s="1815"/>
      <c r="LQA2" s="1815"/>
      <c r="LQB2" s="1815"/>
      <c r="LQC2" s="1815"/>
      <c r="LQD2" s="1815"/>
      <c r="LQE2" s="1815"/>
      <c r="LQF2" s="1815"/>
      <c r="LQG2" s="1815"/>
      <c r="LQH2" s="1815"/>
      <c r="LQI2" s="1815"/>
      <c r="LQJ2" s="1815"/>
      <c r="LQK2" s="1815"/>
      <c r="LQL2" s="1815"/>
      <c r="LQM2" s="1815"/>
      <c r="LQN2" s="1815"/>
      <c r="LQO2" s="1815"/>
      <c r="LQP2" s="1815"/>
      <c r="LQQ2" s="1815"/>
      <c r="LQR2" s="1815"/>
      <c r="LQS2" s="1815"/>
      <c r="LQT2" s="1815"/>
      <c r="LQU2" s="1815"/>
      <c r="LQV2" s="1815"/>
      <c r="LQW2" s="1815"/>
      <c r="LQX2" s="1815"/>
      <c r="LQY2" s="1815"/>
      <c r="LQZ2" s="1815"/>
      <c r="LRA2" s="1815"/>
      <c r="LRB2" s="1815"/>
      <c r="LRC2" s="1815"/>
      <c r="LRD2" s="1815"/>
      <c r="LRE2" s="1815"/>
      <c r="LRF2" s="1815"/>
      <c r="LRG2" s="1815"/>
      <c r="LRH2" s="1815"/>
      <c r="LRI2" s="1815"/>
      <c r="LRJ2" s="1815"/>
      <c r="LRK2" s="1815"/>
      <c r="LRL2" s="1815"/>
      <c r="LRM2" s="1815"/>
      <c r="LRN2" s="1815"/>
      <c r="LRO2" s="1815"/>
      <c r="LRP2" s="1815"/>
      <c r="LRQ2" s="1815"/>
      <c r="LRR2" s="1815"/>
      <c r="LRS2" s="1815"/>
      <c r="LRT2" s="1815"/>
      <c r="LRU2" s="1815"/>
      <c r="LRV2" s="1815"/>
      <c r="LRW2" s="1815"/>
      <c r="LRX2" s="1815"/>
      <c r="LRY2" s="1815"/>
      <c r="LRZ2" s="1815"/>
      <c r="LSA2" s="1815"/>
      <c r="LSB2" s="1815"/>
      <c r="LSC2" s="1815"/>
      <c r="LSD2" s="1815"/>
      <c r="LSE2" s="1815"/>
      <c r="LSF2" s="1815"/>
      <c r="LSG2" s="1815"/>
      <c r="LSH2" s="1815"/>
      <c r="LSI2" s="1815"/>
      <c r="LSJ2" s="1815"/>
      <c r="LSK2" s="1815"/>
      <c r="LSL2" s="1815"/>
      <c r="LSM2" s="1815"/>
      <c r="LSN2" s="1815"/>
      <c r="LSO2" s="1815"/>
      <c r="LSP2" s="1815"/>
      <c r="LSQ2" s="1815"/>
      <c r="LSR2" s="1815"/>
      <c r="LSS2" s="1815"/>
      <c r="LST2" s="1815"/>
      <c r="LSU2" s="1815"/>
      <c r="LSV2" s="1815"/>
      <c r="LSW2" s="1815"/>
      <c r="LSX2" s="1815"/>
      <c r="LSY2" s="1815"/>
      <c r="LSZ2" s="1815"/>
      <c r="LTA2" s="1815"/>
      <c r="LTB2" s="1815"/>
      <c r="LTC2" s="1815"/>
      <c r="LTD2" s="1815"/>
      <c r="LTE2" s="1815"/>
      <c r="LTF2" s="1815"/>
      <c r="LTG2" s="1815"/>
      <c r="LTH2" s="1815"/>
      <c r="LTI2" s="1815"/>
      <c r="LTJ2" s="1815"/>
      <c r="LTK2" s="1815"/>
      <c r="LTL2" s="1815"/>
      <c r="LTM2" s="1815"/>
      <c r="LTN2" s="1815"/>
      <c r="LTO2" s="1815"/>
      <c r="LTP2" s="1815"/>
      <c r="LTQ2" s="1815"/>
      <c r="LTR2" s="1815"/>
      <c r="LTS2" s="1815"/>
      <c r="LTT2" s="1815"/>
      <c r="LTU2" s="1815"/>
      <c r="LTV2" s="1815"/>
      <c r="LTW2" s="1815"/>
      <c r="LTX2" s="1815"/>
      <c r="LTY2" s="1815"/>
      <c r="LTZ2" s="1815"/>
      <c r="LUA2" s="1815"/>
      <c r="LUB2" s="1815"/>
      <c r="LUC2" s="1815"/>
      <c r="LUD2" s="1815"/>
      <c r="LUE2" s="1815"/>
      <c r="LUF2" s="1815"/>
      <c r="LUG2" s="1815"/>
      <c r="LUH2" s="1815"/>
      <c r="LUI2" s="1815"/>
      <c r="LUJ2" s="1815"/>
      <c r="LUK2" s="1815"/>
      <c r="LUL2" s="1815"/>
      <c r="LUM2" s="1815"/>
      <c r="LUN2" s="1815"/>
      <c r="LUO2" s="1815"/>
      <c r="LUP2" s="1815"/>
      <c r="LUQ2" s="1815"/>
      <c r="LUR2" s="1815"/>
      <c r="LUS2" s="1815"/>
      <c r="LUT2" s="1815"/>
      <c r="LUU2" s="1815"/>
      <c r="LUV2" s="1815"/>
      <c r="LUW2" s="1815"/>
      <c r="LUX2" s="1815"/>
      <c r="LUY2" s="1815"/>
      <c r="LUZ2" s="1815"/>
      <c r="LVA2" s="1815"/>
      <c r="LVB2" s="1815"/>
      <c r="LVC2" s="1815"/>
      <c r="LVD2" s="1815"/>
      <c r="LVE2" s="1815"/>
      <c r="LVF2" s="1815"/>
      <c r="LVG2" s="1815"/>
      <c r="LVH2" s="1815"/>
      <c r="LVI2" s="1815"/>
      <c r="LVJ2" s="1815"/>
      <c r="LVK2" s="1815"/>
      <c r="LVL2" s="1815"/>
      <c r="LVM2" s="1815"/>
      <c r="LVN2" s="1815"/>
      <c r="LVO2" s="1815"/>
      <c r="LVP2" s="1815"/>
      <c r="LVQ2" s="1815"/>
      <c r="LVR2" s="1815"/>
      <c r="LVS2" s="1815"/>
      <c r="LVT2" s="1815"/>
      <c r="LVU2" s="1815"/>
      <c r="LVV2" s="1815"/>
      <c r="LVW2" s="1815"/>
      <c r="LVX2" s="1815"/>
      <c r="LVY2" s="1815"/>
      <c r="LVZ2" s="1815"/>
      <c r="LWA2" s="1815"/>
      <c r="LWB2" s="1815"/>
      <c r="LWC2" s="1815"/>
      <c r="LWD2" s="1815"/>
      <c r="LWE2" s="1815"/>
      <c r="LWF2" s="1815"/>
      <c r="LWG2" s="1815"/>
      <c r="LWH2" s="1815"/>
      <c r="LWI2" s="1815"/>
      <c r="LWJ2" s="1815"/>
      <c r="LWK2" s="1815"/>
      <c r="LWL2" s="1815"/>
      <c r="LWM2" s="1815"/>
      <c r="LWN2" s="1815"/>
      <c r="LWO2" s="1815"/>
      <c r="LWP2" s="1815"/>
      <c r="LWQ2" s="1815"/>
      <c r="LWR2" s="1815"/>
      <c r="LWS2" s="1815"/>
      <c r="LWT2" s="1815"/>
      <c r="LWU2" s="1815"/>
      <c r="LWV2" s="1815"/>
      <c r="LWW2" s="1815"/>
      <c r="LWX2" s="1815"/>
      <c r="LWY2" s="1815"/>
      <c r="LWZ2" s="1815"/>
      <c r="LXA2" s="1815"/>
      <c r="LXB2" s="1815"/>
      <c r="LXC2" s="1815"/>
      <c r="LXD2" s="1815"/>
      <c r="LXE2" s="1815"/>
      <c r="LXF2" s="1815"/>
      <c r="LXG2" s="1815"/>
      <c r="LXH2" s="1815"/>
      <c r="LXI2" s="1815"/>
      <c r="LXJ2" s="1815"/>
      <c r="LXK2" s="1815"/>
      <c r="LXL2" s="1815"/>
      <c r="LXM2" s="1815"/>
      <c r="LXN2" s="1815"/>
      <c r="LXO2" s="1815"/>
      <c r="LXP2" s="1815"/>
      <c r="LXQ2" s="1815"/>
      <c r="LXR2" s="1815"/>
      <c r="LXS2" s="1815"/>
      <c r="LXT2" s="1815"/>
      <c r="LXU2" s="1815"/>
      <c r="LXV2" s="1815"/>
      <c r="LXW2" s="1815"/>
      <c r="LXX2" s="1815"/>
      <c r="LXY2" s="1815"/>
      <c r="LXZ2" s="1815"/>
      <c r="LYA2" s="1815"/>
      <c r="LYB2" s="1815"/>
      <c r="LYC2" s="1815"/>
      <c r="LYD2" s="1815"/>
      <c r="LYE2" s="1815"/>
      <c r="LYF2" s="1815"/>
      <c r="LYG2" s="1815"/>
      <c r="LYH2" s="1815"/>
      <c r="LYI2" s="1815"/>
      <c r="LYJ2" s="1815"/>
      <c r="LYK2" s="1815"/>
      <c r="LYL2" s="1815"/>
      <c r="LYM2" s="1815"/>
      <c r="LYN2" s="1815"/>
      <c r="LYO2" s="1815"/>
      <c r="LYP2" s="1815"/>
      <c r="LYQ2" s="1815"/>
      <c r="LYR2" s="1815"/>
      <c r="LYS2" s="1815"/>
      <c r="LYT2" s="1815"/>
      <c r="LYU2" s="1815"/>
      <c r="LYV2" s="1815"/>
      <c r="LYW2" s="1815"/>
      <c r="LYX2" s="1815"/>
      <c r="LYY2" s="1815"/>
      <c r="LYZ2" s="1815"/>
      <c r="LZA2" s="1815"/>
      <c r="LZB2" s="1815"/>
      <c r="LZC2" s="1815"/>
      <c r="LZD2" s="1815"/>
      <c r="LZE2" s="1815"/>
      <c r="LZF2" s="1815"/>
      <c r="LZG2" s="1815"/>
      <c r="LZH2" s="1815"/>
      <c r="LZI2" s="1815"/>
      <c r="LZJ2" s="1815"/>
      <c r="LZK2" s="1815"/>
      <c r="LZL2" s="1815"/>
      <c r="LZM2" s="1815"/>
      <c r="LZN2" s="1815"/>
      <c r="LZO2" s="1815"/>
      <c r="LZP2" s="1815"/>
      <c r="LZQ2" s="1815"/>
      <c r="LZR2" s="1815"/>
      <c r="LZS2" s="1815"/>
      <c r="LZT2" s="1815"/>
      <c r="LZU2" s="1815"/>
      <c r="LZV2" s="1815"/>
      <c r="LZW2" s="1815"/>
      <c r="LZX2" s="1815"/>
      <c r="LZY2" s="1815"/>
      <c r="LZZ2" s="1815"/>
      <c r="MAA2" s="1815"/>
      <c r="MAB2" s="1815"/>
      <c r="MAC2" s="1815"/>
      <c r="MAD2" s="1815"/>
      <c r="MAE2" s="1815"/>
      <c r="MAF2" s="1815"/>
      <c r="MAG2" s="1815"/>
      <c r="MAH2" s="1815"/>
      <c r="MAI2" s="1815"/>
      <c r="MAJ2" s="1815"/>
      <c r="MAK2" s="1815"/>
      <c r="MAL2" s="1815"/>
      <c r="MAM2" s="1815"/>
      <c r="MAN2" s="1815"/>
      <c r="MAO2" s="1815"/>
      <c r="MAP2" s="1815"/>
      <c r="MAQ2" s="1815"/>
      <c r="MAR2" s="1815"/>
      <c r="MAS2" s="1815"/>
      <c r="MAT2" s="1815"/>
      <c r="MAU2" s="1815"/>
      <c r="MAV2" s="1815"/>
      <c r="MAW2" s="1815"/>
      <c r="MAX2" s="1815"/>
      <c r="MAY2" s="1815"/>
      <c r="MAZ2" s="1815"/>
      <c r="MBA2" s="1815"/>
      <c r="MBB2" s="1815"/>
      <c r="MBC2" s="1815"/>
      <c r="MBD2" s="1815"/>
      <c r="MBE2" s="1815"/>
      <c r="MBF2" s="1815"/>
      <c r="MBG2" s="1815"/>
      <c r="MBH2" s="1815"/>
      <c r="MBI2" s="1815"/>
      <c r="MBJ2" s="1815"/>
      <c r="MBK2" s="1815"/>
      <c r="MBL2" s="1815"/>
      <c r="MBM2" s="1815"/>
      <c r="MBN2" s="1815"/>
      <c r="MBO2" s="1815"/>
      <c r="MBP2" s="1815"/>
      <c r="MBQ2" s="1815"/>
      <c r="MBR2" s="1815"/>
      <c r="MBS2" s="1815"/>
      <c r="MBT2" s="1815"/>
      <c r="MBU2" s="1815"/>
      <c r="MBV2" s="1815"/>
      <c r="MBW2" s="1815"/>
      <c r="MBX2" s="1815"/>
      <c r="MBY2" s="1815"/>
      <c r="MBZ2" s="1815"/>
      <c r="MCA2" s="1815"/>
      <c r="MCB2" s="1815"/>
      <c r="MCC2" s="1815"/>
      <c r="MCD2" s="1815"/>
      <c r="MCE2" s="1815"/>
      <c r="MCF2" s="1815"/>
      <c r="MCG2" s="1815"/>
      <c r="MCH2" s="1815"/>
      <c r="MCI2" s="1815"/>
      <c r="MCJ2" s="1815"/>
      <c r="MCK2" s="1815"/>
      <c r="MCL2" s="1815"/>
      <c r="MCM2" s="1815"/>
      <c r="MCN2" s="1815"/>
      <c r="MCO2" s="1815"/>
      <c r="MCP2" s="1815"/>
      <c r="MCQ2" s="1815"/>
      <c r="MCR2" s="1815"/>
      <c r="MCS2" s="1815"/>
      <c r="MCT2" s="1815"/>
      <c r="MCU2" s="1815"/>
      <c r="MCV2" s="1815"/>
      <c r="MCW2" s="1815"/>
      <c r="MCX2" s="1815"/>
      <c r="MCY2" s="1815"/>
      <c r="MCZ2" s="1815"/>
      <c r="MDA2" s="1815"/>
      <c r="MDB2" s="1815"/>
      <c r="MDC2" s="1815"/>
      <c r="MDD2" s="1815"/>
      <c r="MDE2" s="1815"/>
      <c r="MDF2" s="1815"/>
      <c r="MDG2" s="1815"/>
      <c r="MDH2" s="1815"/>
      <c r="MDI2" s="1815"/>
      <c r="MDJ2" s="1815"/>
      <c r="MDK2" s="1815"/>
      <c r="MDL2" s="1815"/>
      <c r="MDM2" s="1815"/>
      <c r="MDN2" s="1815"/>
      <c r="MDO2" s="1815"/>
      <c r="MDP2" s="1815"/>
      <c r="MDQ2" s="1815"/>
      <c r="MDR2" s="1815"/>
      <c r="MDS2" s="1815"/>
      <c r="MDT2" s="1815"/>
      <c r="MDU2" s="1815"/>
      <c r="MDV2" s="1815"/>
      <c r="MDW2" s="1815"/>
      <c r="MDX2" s="1815"/>
      <c r="MDY2" s="1815"/>
      <c r="MDZ2" s="1815"/>
      <c r="MEA2" s="1815"/>
      <c r="MEB2" s="1815"/>
      <c r="MEC2" s="1815"/>
      <c r="MED2" s="1815"/>
      <c r="MEE2" s="1815"/>
      <c r="MEF2" s="1815"/>
      <c r="MEG2" s="1815"/>
      <c r="MEH2" s="1815"/>
      <c r="MEI2" s="1815"/>
      <c r="MEJ2" s="1815"/>
      <c r="MEK2" s="1815"/>
      <c r="MEL2" s="1815"/>
      <c r="MEM2" s="1815"/>
      <c r="MEN2" s="1815"/>
      <c r="MEO2" s="1815"/>
      <c r="MEP2" s="1815"/>
      <c r="MEQ2" s="1815"/>
      <c r="MER2" s="1815"/>
      <c r="MES2" s="1815"/>
      <c r="MET2" s="1815"/>
      <c r="MEU2" s="1815"/>
      <c r="MEV2" s="1815"/>
      <c r="MEW2" s="1815"/>
      <c r="MEX2" s="1815"/>
      <c r="MEY2" s="1815"/>
      <c r="MEZ2" s="1815"/>
      <c r="MFA2" s="1815"/>
      <c r="MFB2" s="1815"/>
      <c r="MFC2" s="1815"/>
      <c r="MFD2" s="1815"/>
      <c r="MFE2" s="1815"/>
      <c r="MFF2" s="1815"/>
      <c r="MFG2" s="1815"/>
      <c r="MFH2" s="1815"/>
      <c r="MFI2" s="1815"/>
      <c r="MFJ2" s="1815"/>
      <c r="MFK2" s="1815"/>
      <c r="MFL2" s="1815"/>
      <c r="MFM2" s="1815"/>
      <c r="MFN2" s="1815"/>
      <c r="MFO2" s="1815"/>
      <c r="MFP2" s="1815"/>
      <c r="MFQ2" s="1815"/>
      <c r="MFR2" s="1815"/>
      <c r="MFS2" s="1815"/>
      <c r="MFT2" s="1815"/>
      <c r="MFU2" s="1815"/>
      <c r="MFV2" s="1815"/>
      <c r="MFW2" s="1815"/>
      <c r="MFX2" s="1815"/>
      <c r="MFY2" s="1815"/>
      <c r="MFZ2" s="1815"/>
      <c r="MGA2" s="1815"/>
      <c r="MGB2" s="1815"/>
      <c r="MGC2" s="1815"/>
      <c r="MGD2" s="1815"/>
      <c r="MGE2" s="1815"/>
      <c r="MGF2" s="1815"/>
      <c r="MGG2" s="1815"/>
      <c r="MGH2" s="1815"/>
      <c r="MGI2" s="1815"/>
      <c r="MGJ2" s="1815"/>
      <c r="MGK2" s="1815"/>
      <c r="MGL2" s="1815"/>
      <c r="MGM2" s="1815"/>
      <c r="MGN2" s="1815"/>
      <c r="MGO2" s="1815"/>
      <c r="MGP2" s="1815"/>
      <c r="MGQ2" s="1815"/>
      <c r="MGR2" s="1815"/>
      <c r="MGS2" s="1815"/>
      <c r="MGT2" s="1815"/>
      <c r="MGU2" s="1815"/>
      <c r="MGV2" s="1815"/>
      <c r="MGW2" s="1815"/>
      <c r="MGX2" s="1815"/>
      <c r="MGY2" s="1815"/>
      <c r="MGZ2" s="1815"/>
      <c r="MHA2" s="1815"/>
      <c r="MHB2" s="1815"/>
      <c r="MHC2" s="1815"/>
      <c r="MHD2" s="1815"/>
      <c r="MHE2" s="1815"/>
      <c r="MHF2" s="1815"/>
      <c r="MHG2" s="1815"/>
      <c r="MHH2" s="1815"/>
      <c r="MHI2" s="1815"/>
      <c r="MHJ2" s="1815"/>
      <c r="MHK2" s="1815"/>
      <c r="MHL2" s="1815"/>
      <c r="MHM2" s="1815"/>
      <c r="MHN2" s="1815"/>
      <c r="MHO2" s="1815"/>
      <c r="MHP2" s="1815"/>
      <c r="MHQ2" s="1815"/>
      <c r="MHR2" s="1815"/>
      <c r="MHS2" s="1815"/>
      <c r="MHT2" s="1815"/>
      <c r="MHU2" s="1815"/>
      <c r="MHV2" s="1815"/>
      <c r="MHW2" s="1815"/>
      <c r="MHX2" s="1815"/>
      <c r="MHY2" s="1815"/>
      <c r="MHZ2" s="1815"/>
      <c r="MIA2" s="1815"/>
      <c r="MIB2" s="1815"/>
      <c r="MIC2" s="1815"/>
      <c r="MID2" s="1815"/>
      <c r="MIE2" s="1815"/>
      <c r="MIF2" s="1815"/>
      <c r="MIG2" s="1815"/>
      <c r="MIH2" s="1815"/>
      <c r="MII2" s="1815"/>
      <c r="MIJ2" s="1815"/>
      <c r="MIK2" s="1815"/>
      <c r="MIL2" s="1815"/>
      <c r="MIM2" s="1815"/>
      <c r="MIN2" s="1815"/>
      <c r="MIO2" s="1815"/>
      <c r="MIP2" s="1815"/>
      <c r="MIQ2" s="1815"/>
      <c r="MIR2" s="1815"/>
      <c r="MIS2" s="1815"/>
      <c r="MIT2" s="1815"/>
      <c r="MIU2" s="1815"/>
      <c r="MIV2" s="1815"/>
      <c r="MIW2" s="1815"/>
      <c r="MIX2" s="1815"/>
      <c r="MIY2" s="1815"/>
      <c r="MIZ2" s="1815"/>
      <c r="MJA2" s="1815"/>
      <c r="MJB2" s="1815"/>
      <c r="MJC2" s="1815"/>
      <c r="MJD2" s="1815"/>
      <c r="MJE2" s="1815"/>
      <c r="MJF2" s="1815"/>
      <c r="MJG2" s="1815"/>
      <c r="MJH2" s="1815"/>
      <c r="MJI2" s="1815"/>
      <c r="MJJ2" s="1815"/>
      <c r="MJK2" s="1815"/>
      <c r="MJL2" s="1815"/>
      <c r="MJM2" s="1815"/>
      <c r="MJN2" s="1815"/>
      <c r="MJO2" s="1815"/>
      <c r="MJP2" s="1815"/>
      <c r="MJQ2" s="1815"/>
      <c r="MJR2" s="1815"/>
      <c r="MJS2" s="1815"/>
      <c r="MJT2" s="1815"/>
      <c r="MJU2" s="1815"/>
      <c r="MJV2" s="1815"/>
      <c r="MJW2" s="1815"/>
      <c r="MJX2" s="1815"/>
      <c r="MJY2" s="1815"/>
      <c r="MJZ2" s="1815"/>
      <c r="MKA2" s="1815"/>
      <c r="MKB2" s="1815"/>
      <c r="MKC2" s="1815"/>
      <c r="MKD2" s="1815"/>
      <c r="MKE2" s="1815"/>
      <c r="MKF2" s="1815"/>
      <c r="MKG2" s="1815"/>
      <c r="MKH2" s="1815"/>
      <c r="MKI2" s="1815"/>
      <c r="MKJ2" s="1815"/>
      <c r="MKK2" s="1815"/>
      <c r="MKL2" s="1815"/>
      <c r="MKM2" s="1815"/>
      <c r="MKN2" s="1815"/>
      <c r="MKO2" s="1815"/>
      <c r="MKP2" s="1815"/>
      <c r="MKQ2" s="1815"/>
      <c r="MKR2" s="1815"/>
      <c r="MKS2" s="1815"/>
      <c r="MKT2" s="1815"/>
      <c r="MKU2" s="1815"/>
      <c r="MKV2" s="1815"/>
      <c r="MKW2" s="1815"/>
      <c r="MKX2" s="1815"/>
      <c r="MKY2" s="1815"/>
      <c r="MKZ2" s="1815"/>
      <c r="MLA2" s="1815"/>
      <c r="MLB2" s="1815"/>
      <c r="MLC2" s="1815"/>
      <c r="MLD2" s="1815"/>
      <c r="MLE2" s="1815"/>
      <c r="MLF2" s="1815"/>
      <c r="MLG2" s="1815"/>
      <c r="MLH2" s="1815"/>
      <c r="MLI2" s="1815"/>
      <c r="MLJ2" s="1815"/>
      <c r="MLK2" s="1815"/>
      <c r="MLL2" s="1815"/>
      <c r="MLM2" s="1815"/>
      <c r="MLN2" s="1815"/>
      <c r="MLO2" s="1815"/>
      <c r="MLP2" s="1815"/>
      <c r="MLQ2" s="1815"/>
      <c r="MLR2" s="1815"/>
      <c r="MLS2" s="1815"/>
      <c r="MLT2" s="1815"/>
      <c r="MLU2" s="1815"/>
      <c r="MLV2" s="1815"/>
      <c r="MLW2" s="1815"/>
      <c r="MLX2" s="1815"/>
      <c r="MLY2" s="1815"/>
      <c r="MLZ2" s="1815"/>
      <c r="MMA2" s="1815"/>
      <c r="MMB2" s="1815"/>
      <c r="MMC2" s="1815"/>
      <c r="MMD2" s="1815"/>
      <c r="MME2" s="1815"/>
      <c r="MMF2" s="1815"/>
      <c r="MMG2" s="1815"/>
      <c r="MMH2" s="1815"/>
      <c r="MMI2" s="1815"/>
      <c r="MMJ2" s="1815"/>
      <c r="MMK2" s="1815"/>
      <c r="MML2" s="1815"/>
      <c r="MMM2" s="1815"/>
      <c r="MMN2" s="1815"/>
      <c r="MMO2" s="1815"/>
      <c r="MMP2" s="1815"/>
      <c r="MMQ2" s="1815"/>
      <c r="MMR2" s="1815"/>
      <c r="MMS2" s="1815"/>
      <c r="MMT2" s="1815"/>
      <c r="MMU2" s="1815"/>
      <c r="MMV2" s="1815"/>
      <c r="MMW2" s="1815"/>
      <c r="MMX2" s="1815"/>
      <c r="MMY2" s="1815"/>
      <c r="MMZ2" s="1815"/>
      <c r="MNA2" s="1815"/>
      <c r="MNB2" s="1815"/>
      <c r="MNC2" s="1815"/>
      <c r="MND2" s="1815"/>
      <c r="MNE2" s="1815"/>
      <c r="MNF2" s="1815"/>
      <c r="MNG2" s="1815"/>
      <c r="MNH2" s="1815"/>
      <c r="MNI2" s="1815"/>
      <c r="MNJ2" s="1815"/>
      <c r="MNK2" s="1815"/>
      <c r="MNL2" s="1815"/>
      <c r="MNM2" s="1815"/>
      <c r="MNN2" s="1815"/>
      <c r="MNO2" s="1815"/>
      <c r="MNP2" s="1815"/>
      <c r="MNQ2" s="1815"/>
      <c r="MNR2" s="1815"/>
      <c r="MNS2" s="1815"/>
      <c r="MNT2" s="1815"/>
      <c r="MNU2" s="1815"/>
      <c r="MNV2" s="1815"/>
      <c r="MNW2" s="1815"/>
      <c r="MNX2" s="1815"/>
      <c r="MNY2" s="1815"/>
      <c r="MNZ2" s="1815"/>
      <c r="MOA2" s="1815"/>
      <c r="MOB2" s="1815"/>
      <c r="MOC2" s="1815"/>
      <c r="MOD2" s="1815"/>
      <c r="MOE2" s="1815"/>
      <c r="MOF2" s="1815"/>
      <c r="MOG2" s="1815"/>
      <c r="MOH2" s="1815"/>
      <c r="MOI2" s="1815"/>
      <c r="MOJ2" s="1815"/>
      <c r="MOK2" s="1815"/>
      <c r="MOL2" s="1815"/>
      <c r="MOM2" s="1815"/>
      <c r="MON2" s="1815"/>
      <c r="MOO2" s="1815"/>
      <c r="MOP2" s="1815"/>
      <c r="MOQ2" s="1815"/>
      <c r="MOR2" s="1815"/>
      <c r="MOS2" s="1815"/>
      <c r="MOT2" s="1815"/>
      <c r="MOU2" s="1815"/>
      <c r="MOV2" s="1815"/>
      <c r="MOW2" s="1815"/>
      <c r="MOX2" s="1815"/>
      <c r="MOY2" s="1815"/>
      <c r="MOZ2" s="1815"/>
      <c r="MPA2" s="1815"/>
      <c r="MPB2" s="1815"/>
      <c r="MPC2" s="1815"/>
      <c r="MPD2" s="1815"/>
      <c r="MPE2" s="1815"/>
      <c r="MPF2" s="1815"/>
      <c r="MPG2" s="1815"/>
      <c r="MPH2" s="1815"/>
      <c r="MPI2" s="1815"/>
      <c r="MPJ2" s="1815"/>
      <c r="MPK2" s="1815"/>
      <c r="MPL2" s="1815"/>
      <c r="MPM2" s="1815"/>
      <c r="MPN2" s="1815"/>
      <c r="MPO2" s="1815"/>
      <c r="MPP2" s="1815"/>
      <c r="MPQ2" s="1815"/>
      <c r="MPR2" s="1815"/>
      <c r="MPS2" s="1815"/>
      <c r="MPT2" s="1815"/>
      <c r="MPU2" s="1815"/>
      <c r="MPV2" s="1815"/>
      <c r="MPW2" s="1815"/>
      <c r="MPX2" s="1815"/>
      <c r="MPY2" s="1815"/>
      <c r="MPZ2" s="1815"/>
      <c r="MQA2" s="1815"/>
      <c r="MQB2" s="1815"/>
      <c r="MQC2" s="1815"/>
      <c r="MQD2" s="1815"/>
      <c r="MQE2" s="1815"/>
      <c r="MQF2" s="1815"/>
      <c r="MQG2" s="1815"/>
      <c r="MQH2" s="1815"/>
      <c r="MQI2" s="1815"/>
      <c r="MQJ2" s="1815"/>
      <c r="MQK2" s="1815"/>
      <c r="MQL2" s="1815"/>
      <c r="MQM2" s="1815"/>
      <c r="MQN2" s="1815"/>
      <c r="MQO2" s="1815"/>
      <c r="MQP2" s="1815"/>
      <c r="MQQ2" s="1815"/>
      <c r="MQR2" s="1815"/>
      <c r="MQS2" s="1815"/>
      <c r="MQT2" s="1815"/>
      <c r="MQU2" s="1815"/>
      <c r="MQV2" s="1815"/>
      <c r="MQW2" s="1815"/>
      <c r="MQX2" s="1815"/>
      <c r="MQY2" s="1815"/>
      <c r="MQZ2" s="1815"/>
      <c r="MRA2" s="1815"/>
      <c r="MRB2" s="1815"/>
      <c r="MRC2" s="1815"/>
      <c r="MRD2" s="1815"/>
      <c r="MRE2" s="1815"/>
      <c r="MRF2" s="1815"/>
      <c r="MRG2" s="1815"/>
      <c r="MRH2" s="1815"/>
      <c r="MRI2" s="1815"/>
      <c r="MRJ2" s="1815"/>
      <c r="MRK2" s="1815"/>
      <c r="MRL2" s="1815"/>
      <c r="MRM2" s="1815"/>
      <c r="MRN2" s="1815"/>
      <c r="MRO2" s="1815"/>
      <c r="MRP2" s="1815"/>
      <c r="MRQ2" s="1815"/>
      <c r="MRR2" s="1815"/>
      <c r="MRS2" s="1815"/>
      <c r="MRT2" s="1815"/>
      <c r="MRU2" s="1815"/>
      <c r="MRV2" s="1815"/>
      <c r="MRW2" s="1815"/>
      <c r="MRX2" s="1815"/>
      <c r="MRY2" s="1815"/>
      <c r="MRZ2" s="1815"/>
      <c r="MSA2" s="1815"/>
      <c r="MSB2" s="1815"/>
      <c r="MSC2" s="1815"/>
      <c r="MSD2" s="1815"/>
      <c r="MSE2" s="1815"/>
      <c r="MSF2" s="1815"/>
      <c r="MSG2" s="1815"/>
      <c r="MSH2" s="1815"/>
      <c r="MSI2" s="1815"/>
      <c r="MSJ2" s="1815"/>
      <c r="MSK2" s="1815"/>
      <c r="MSL2" s="1815"/>
      <c r="MSM2" s="1815"/>
      <c r="MSN2" s="1815"/>
      <c r="MSO2" s="1815"/>
      <c r="MSP2" s="1815"/>
      <c r="MSQ2" s="1815"/>
      <c r="MSR2" s="1815"/>
      <c r="MSS2" s="1815"/>
      <c r="MST2" s="1815"/>
      <c r="MSU2" s="1815"/>
      <c r="MSV2" s="1815"/>
      <c r="MSW2" s="1815"/>
      <c r="MSX2" s="1815"/>
      <c r="MSY2" s="1815"/>
      <c r="MSZ2" s="1815"/>
      <c r="MTA2" s="1815"/>
      <c r="MTB2" s="1815"/>
      <c r="MTC2" s="1815"/>
      <c r="MTD2" s="1815"/>
      <c r="MTE2" s="1815"/>
      <c r="MTF2" s="1815"/>
      <c r="MTG2" s="1815"/>
      <c r="MTH2" s="1815"/>
      <c r="MTI2" s="1815"/>
      <c r="MTJ2" s="1815"/>
      <c r="MTK2" s="1815"/>
      <c r="MTL2" s="1815"/>
      <c r="MTM2" s="1815"/>
      <c r="MTN2" s="1815"/>
      <c r="MTO2" s="1815"/>
      <c r="MTP2" s="1815"/>
      <c r="MTQ2" s="1815"/>
      <c r="MTR2" s="1815"/>
      <c r="MTS2" s="1815"/>
      <c r="MTT2" s="1815"/>
      <c r="MTU2" s="1815"/>
      <c r="MTV2" s="1815"/>
      <c r="MTW2" s="1815"/>
      <c r="MTX2" s="1815"/>
      <c r="MTY2" s="1815"/>
      <c r="MTZ2" s="1815"/>
      <c r="MUA2" s="1815"/>
      <c r="MUB2" s="1815"/>
      <c r="MUC2" s="1815"/>
      <c r="MUD2" s="1815"/>
      <c r="MUE2" s="1815"/>
      <c r="MUF2" s="1815"/>
      <c r="MUG2" s="1815"/>
      <c r="MUH2" s="1815"/>
      <c r="MUI2" s="1815"/>
      <c r="MUJ2" s="1815"/>
      <c r="MUK2" s="1815"/>
      <c r="MUL2" s="1815"/>
      <c r="MUM2" s="1815"/>
      <c r="MUN2" s="1815"/>
      <c r="MUO2" s="1815"/>
      <c r="MUP2" s="1815"/>
      <c r="MUQ2" s="1815"/>
      <c r="MUR2" s="1815"/>
      <c r="MUS2" s="1815"/>
      <c r="MUT2" s="1815"/>
      <c r="MUU2" s="1815"/>
      <c r="MUV2" s="1815"/>
      <c r="MUW2" s="1815"/>
      <c r="MUX2" s="1815"/>
      <c r="MUY2" s="1815"/>
      <c r="MUZ2" s="1815"/>
      <c r="MVA2" s="1815"/>
      <c r="MVB2" s="1815"/>
      <c r="MVC2" s="1815"/>
      <c r="MVD2" s="1815"/>
      <c r="MVE2" s="1815"/>
      <c r="MVF2" s="1815"/>
      <c r="MVG2" s="1815"/>
      <c r="MVH2" s="1815"/>
      <c r="MVI2" s="1815"/>
      <c r="MVJ2" s="1815"/>
      <c r="MVK2" s="1815"/>
      <c r="MVL2" s="1815"/>
      <c r="MVM2" s="1815"/>
      <c r="MVN2" s="1815"/>
      <c r="MVO2" s="1815"/>
      <c r="MVP2" s="1815"/>
      <c r="MVQ2" s="1815"/>
      <c r="MVR2" s="1815"/>
      <c r="MVS2" s="1815"/>
      <c r="MVT2" s="1815"/>
      <c r="MVU2" s="1815"/>
      <c r="MVV2" s="1815"/>
      <c r="MVW2" s="1815"/>
      <c r="MVX2" s="1815"/>
      <c r="MVY2" s="1815"/>
      <c r="MVZ2" s="1815"/>
      <c r="MWA2" s="1815"/>
      <c r="MWB2" s="1815"/>
      <c r="MWC2" s="1815"/>
      <c r="MWD2" s="1815"/>
      <c r="MWE2" s="1815"/>
      <c r="MWF2" s="1815"/>
      <c r="MWG2" s="1815"/>
      <c r="MWH2" s="1815"/>
      <c r="MWI2" s="1815"/>
      <c r="MWJ2" s="1815"/>
      <c r="MWK2" s="1815"/>
      <c r="MWL2" s="1815"/>
      <c r="MWM2" s="1815"/>
      <c r="MWN2" s="1815"/>
      <c r="MWO2" s="1815"/>
      <c r="MWP2" s="1815"/>
      <c r="MWQ2" s="1815"/>
      <c r="MWR2" s="1815"/>
      <c r="MWS2" s="1815"/>
      <c r="MWT2" s="1815"/>
      <c r="MWU2" s="1815"/>
      <c r="MWV2" s="1815"/>
      <c r="MWW2" s="1815"/>
      <c r="MWX2" s="1815"/>
      <c r="MWY2" s="1815"/>
      <c r="MWZ2" s="1815"/>
      <c r="MXA2" s="1815"/>
      <c r="MXB2" s="1815"/>
      <c r="MXC2" s="1815"/>
      <c r="MXD2" s="1815"/>
      <c r="MXE2" s="1815"/>
      <c r="MXF2" s="1815"/>
      <c r="MXG2" s="1815"/>
      <c r="MXH2" s="1815"/>
      <c r="MXI2" s="1815"/>
      <c r="MXJ2" s="1815"/>
      <c r="MXK2" s="1815"/>
      <c r="MXL2" s="1815"/>
      <c r="MXM2" s="1815"/>
      <c r="MXN2" s="1815"/>
      <c r="MXO2" s="1815"/>
      <c r="MXP2" s="1815"/>
      <c r="MXQ2" s="1815"/>
      <c r="MXR2" s="1815"/>
      <c r="MXS2" s="1815"/>
      <c r="MXT2" s="1815"/>
      <c r="MXU2" s="1815"/>
      <c r="MXV2" s="1815"/>
      <c r="MXW2" s="1815"/>
      <c r="MXX2" s="1815"/>
      <c r="MXY2" s="1815"/>
      <c r="MXZ2" s="1815"/>
      <c r="MYA2" s="1815"/>
      <c r="MYB2" s="1815"/>
      <c r="MYC2" s="1815"/>
      <c r="MYD2" s="1815"/>
      <c r="MYE2" s="1815"/>
      <c r="MYF2" s="1815"/>
      <c r="MYG2" s="1815"/>
      <c r="MYH2" s="1815"/>
      <c r="MYI2" s="1815"/>
      <c r="MYJ2" s="1815"/>
      <c r="MYK2" s="1815"/>
      <c r="MYL2" s="1815"/>
      <c r="MYM2" s="1815"/>
      <c r="MYN2" s="1815"/>
      <c r="MYO2" s="1815"/>
      <c r="MYP2" s="1815"/>
      <c r="MYQ2" s="1815"/>
      <c r="MYR2" s="1815"/>
      <c r="MYS2" s="1815"/>
      <c r="MYT2" s="1815"/>
      <c r="MYU2" s="1815"/>
      <c r="MYV2" s="1815"/>
      <c r="MYW2" s="1815"/>
      <c r="MYX2" s="1815"/>
      <c r="MYY2" s="1815"/>
      <c r="MYZ2" s="1815"/>
      <c r="MZA2" s="1815"/>
      <c r="MZB2" s="1815"/>
      <c r="MZC2" s="1815"/>
      <c r="MZD2" s="1815"/>
      <c r="MZE2" s="1815"/>
      <c r="MZF2" s="1815"/>
      <c r="MZG2" s="1815"/>
      <c r="MZH2" s="1815"/>
      <c r="MZI2" s="1815"/>
      <c r="MZJ2" s="1815"/>
      <c r="MZK2" s="1815"/>
      <c r="MZL2" s="1815"/>
      <c r="MZM2" s="1815"/>
      <c r="MZN2" s="1815"/>
      <c r="MZO2" s="1815"/>
      <c r="MZP2" s="1815"/>
      <c r="MZQ2" s="1815"/>
      <c r="MZR2" s="1815"/>
      <c r="MZS2" s="1815"/>
      <c r="MZT2" s="1815"/>
      <c r="MZU2" s="1815"/>
      <c r="MZV2" s="1815"/>
      <c r="MZW2" s="1815"/>
      <c r="MZX2" s="1815"/>
      <c r="MZY2" s="1815"/>
      <c r="MZZ2" s="1815"/>
      <c r="NAA2" s="1815"/>
      <c r="NAB2" s="1815"/>
      <c r="NAC2" s="1815"/>
      <c r="NAD2" s="1815"/>
      <c r="NAE2" s="1815"/>
      <c r="NAF2" s="1815"/>
      <c r="NAG2" s="1815"/>
      <c r="NAH2" s="1815"/>
      <c r="NAI2" s="1815"/>
      <c r="NAJ2" s="1815"/>
      <c r="NAK2" s="1815"/>
      <c r="NAL2" s="1815"/>
      <c r="NAM2" s="1815"/>
      <c r="NAN2" s="1815"/>
      <c r="NAO2" s="1815"/>
      <c r="NAP2" s="1815"/>
      <c r="NAQ2" s="1815"/>
      <c r="NAR2" s="1815"/>
      <c r="NAS2" s="1815"/>
      <c r="NAT2" s="1815"/>
      <c r="NAU2" s="1815"/>
      <c r="NAV2" s="1815"/>
      <c r="NAW2" s="1815"/>
      <c r="NAX2" s="1815"/>
      <c r="NAY2" s="1815"/>
      <c r="NAZ2" s="1815"/>
      <c r="NBA2" s="1815"/>
      <c r="NBB2" s="1815"/>
      <c r="NBC2" s="1815"/>
      <c r="NBD2" s="1815"/>
      <c r="NBE2" s="1815"/>
      <c r="NBF2" s="1815"/>
      <c r="NBG2" s="1815"/>
      <c r="NBH2" s="1815"/>
      <c r="NBI2" s="1815"/>
      <c r="NBJ2" s="1815"/>
      <c r="NBK2" s="1815"/>
      <c r="NBL2" s="1815"/>
      <c r="NBM2" s="1815"/>
      <c r="NBN2" s="1815"/>
      <c r="NBO2" s="1815"/>
      <c r="NBP2" s="1815"/>
      <c r="NBQ2" s="1815"/>
      <c r="NBR2" s="1815"/>
      <c r="NBS2" s="1815"/>
      <c r="NBT2" s="1815"/>
      <c r="NBU2" s="1815"/>
      <c r="NBV2" s="1815"/>
      <c r="NBW2" s="1815"/>
      <c r="NBX2" s="1815"/>
      <c r="NBY2" s="1815"/>
      <c r="NBZ2" s="1815"/>
      <c r="NCA2" s="1815"/>
      <c r="NCB2" s="1815"/>
      <c r="NCC2" s="1815"/>
      <c r="NCD2" s="1815"/>
      <c r="NCE2" s="1815"/>
      <c r="NCF2" s="1815"/>
      <c r="NCG2" s="1815"/>
      <c r="NCH2" s="1815"/>
      <c r="NCI2" s="1815"/>
      <c r="NCJ2" s="1815"/>
      <c r="NCK2" s="1815"/>
      <c r="NCL2" s="1815"/>
      <c r="NCM2" s="1815"/>
      <c r="NCN2" s="1815"/>
      <c r="NCO2" s="1815"/>
      <c r="NCP2" s="1815"/>
      <c r="NCQ2" s="1815"/>
      <c r="NCR2" s="1815"/>
      <c r="NCS2" s="1815"/>
      <c r="NCT2" s="1815"/>
      <c r="NCU2" s="1815"/>
      <c r="NCV2" s="1815"/>
      <c r="NCW2" s="1815"/>
      <c r="NCX2" s="1815"/>
      <c r="NCY2" s="1815"/>
      <c r="NCZ2" s="1815"/>
      <c r="NDA2" s="1815"/>
      <c r="NDB2" s="1815"/>
      <c r="NDC2" s="1815"/>
      <c r="NDD2" s="1815"/>
      <c r="NDE2" s="1815"/>
      <c r="NDF2" s="1815"/>
      <c r="NDG2" s="1815"/>
      <c r="NDH2" s="1815"/>
      <c r="NDI2" s="1815"/>
      <c r="NDJ2" s="1815"/>
      <c r="NDK2" s="1815"/>
      <c r="NDL2" s="1815"/>
      <c r="NDM2" s="1815"/>
      <c r="NDN2" s="1815"/>
      <c r="NDO2" s="1815"/>
      <c r="NDP2" s="1815"/>
      <c r="NDQ2" s="1815"/>
      <c r="NDR2" s="1815"/>
      <c r="NDS2" s="1815"/>
      <c r="NDT2" s="1815"/>
      <c r="NDU2" s="1815"/>
      <c r="NDV2" s="1815"/>
      <c r="NDW2" s="1815"/>
      <c r="NDX2" s="1815"/>
      <c r="NDY2" s="1815"/>
      <c r="NDZ2" s="1815"/>
      <c r="NEA2" s="1815"/>
      <c r="NEB2" s="1815"/>
      <c r="NEC2" s="1815"/>
      <c r="NED2" s="1815"/>
      <c r="NEE2" s="1815"/>
      <c r="NEF2" s="1815"/>
      <c r="NEG2" s="1815"/>
      <c r="NEH2" s="1815"/>
      <c r="NEI2" s="1815"/>
      <c r="NEJ2" s="1815"/>
      <c r="NEK2" s="1815"/>
      <c r="NEL2" s="1815"/>
      <c r="NEM2" s="1815"/>
      <c r="NEN2" s="1815"/>
      <c r="NEO2" s="1815"/>
      <c r="NEP2" s="1815"/>
      <c r="NEQ2" s="1815"/>
      <c r="NER2" s="1815"/>
      <c r="NES2" s="1815"/>
      <c r="NET2" s="1815"/>
      <c r="NEU2" s="1815"/>
      <c r="NEV2" s="1815"/>
      <c r="NEW2" s="1815"/>
      <c r="NEX2" s="1815"/>
      <c r="NEY2" s="1815"/>
      <c r="NEZ2" s="1815"/>
      <c r="NFA2" s="1815"/>
      <c r="NFB2" s="1815"/>
      <c r="NFC2" s="1815"/>
      <c r="NFD2" s="1815"/>
      <c r="NFE2" s="1815"/>
      <c r="NFF2" s="1815"/>
      <c r="NFG2" s="1815"/>
      <c r="NFH2" s="1815"/>
      <c r="NFI2" s="1815"/>
      <c r="NFJ2" s="1815"/>
      <c r="NFK2" s="1815"/>
      <c r="NFL2" s="1815"/>
      <c r="NFM2" s="1815"/>
      <c r="NFN2" s="1815"/>
      <c r="NFO2" s="1815"/>
      <c r="NFP2" s="1815"/>
      <c r="NFQ2" s="1815"/>
      <c r="NFR2" s="1815"/>
      <c r="NFS2" s="1815"/>
      <c r="NFT2" s="1815"/>
      <c r="NFU2" s="1815"/>
      <c r="NFV2" s="1815"/>
      <c r="NFW2" s="1815"/>
      <c r="NFX2" s="1815"/>
      <c r="NFY2" s="1815"/>
      <c r="NFZ2" s="1815"/>
      <c r="NGA2" s="1815"/>
      <c r="NGB2" s="1815"/>
      <c r="NGC2" s="1815"/>
      <c r="NGD2" s="1815"/>
      <c r="NGE2" s="1815"/>
      <c r="NGF2" s="1815"/>
      <c r="NGG2" s="1815"/>
      <c r="NGH2" s="1815"/>
      <c r="NGI2" s="1815"/>
      <c r="NGJ2" s="1815"/>
      <c r="NGK2" s="1815"/>
      <c r="NGL2" s="1815"/>
      <c r="NGM2" s="1815"/>
      <c r="NGN2" s="1815"/>
      <c r="NGO2" s="1815"/>
      <c r="NGP2" s="1815"/>
      <c r="NGQ2" s="1815"/>
      <c r="NGR2" s="1815"/>
      <c r="NGS2" s="1815"/>
      <c r="NGT2" s="1815"/>
      <c r="NGU2" s="1815"/>
      <c r="NGV2" s="1815"/>
      <c r="NGW2" s="1815"/>
      <c r="NGX2" s="1815"/>
      <c r="NGY2" s="1815"/>
      <c r="NGZ2" s="1815"/>
      <c r="NHA2" s="1815"/>
      <c r="NHB2" s="1815"/>
      <c r="NHC2" s="1815"/>
      <c r="NHD2" s="1815"/>
      <c r="NHE2" s="1815"/>
      <c r="NHF2" s="1815"/>
      <c r="NHG2" s="1815"/>
      <c r="NHH2" s="1815"/>
      <c r="NHI2" s="1815"/>
      <c r="NHJ2" s="1815"/>
      <c r="NHK2" s="1815"/>
      <c r="NHL2" s="1815"/>
      <c r="NHM2" s="1815"/>
      <c r="NHN2" s="1815"/>
      <c r="NHO2" s="1815"/>
      <c r="NHP2" s="1815"/>
      <c r="NHQ2" s="1815"/>
      <c r="NHR2" s="1815"/>
      <c r="NHS2" s="1815"/>
      <c r="NHT2" s="1815"/>
      <c r="NHU2" s="1815"/>
      <c r="NHV2" s="1815"/>
      <c r="NHW2" s="1815"/>
      <c r="NHX2" s="1815"/>
      <c r="NHY2" s="1815"/>
      <c r="NHZ2" s="1815"/>
      <c r="NIA2" s="1815"/>
      <c r="NIB2" s="1815"/>
      <c r="NIC2" s="1815"/>
      <c r="NID2" s="1815"/>
      <c r="NIE2" s="1815"/>
      <c r="NIF2" s="1815"/>
      <c r="NIG2" s="1815"/>
      <c r="NIH2" s="1815"/>
      <c r="NII2" s="1815"/>
      <c r="NIJ2" s="1815"/>
      <c r="NIK2" s="1815"/>
      <c r="NIL2" s="1815"/>
      <c r="NIM2" s="1815"/>
      <c r="NIN2" s="1815"/>
      <c r="NIO2" s="1815"/>
      <c r="NIP2" s="1815"/>
      <c r="NIQ2" s="1815"/>
      <c r="NIR2" s="1815"/>
      <c r="NIS2" s="1815"/>
      <c r="NIT2" s="1815"/>
      <c r="NIU2" s="1815"/>
      <c r="NIV2" s="1815"/>
      <c r="NIW2" s="1815"/>
      <c r="NIX2" s="1815"/>
      <c r="NIY2" s="1815"/>
      <c r="NIZ2" s="1815"/>
      <c r="NJA2" s="1815"/>
      <c r="NJB2" s="1815"/>
      <c r="NJC2" s="1815"/>
      <c r="NJD2" s="1815"/>
      <c r="NJE2" s="1815"/>
      <c r="NJF2" s="1815"/>
      <c r="NJG2" s="1815"/>
      <c r="NJH2" s="1815"/>
      <c r="NJI2" s="1815"/>
      <c r="NJJ2" s="1815"/>
      <c r="NJK2" s="1815"/>
      <c r="NJL2" s="1815"/>
      <c r="NJM2" s="1815"/>
      <c r="NJN2" s="1815"/>
      <c r="NJO2" s="1815"/>
      <c r="NJP2" s="1815"/>
      <c r="NJQ2" s="1815"/>
      <c r="NJR2" s="1815"/>
      <c r="NJS2" s="1815"/>
      <c r="NJT2" s="1815"/>
      <c r="NJU2" s="1815"/>
      <c r="NJV2" s="1815"/>
      <c r="NJW2" s="1815"/>
      <c r="NJX2" s="1815"/>
      <c r="NJY2" s="1815"/>
      <c r="NJZ2" s="1815"/>
      <c r="NKA2" s="1815"/>
      <c r="NKB2" s="1815"/>
      <c r="NKC2" s="1815"/>
      <c r="NKD2" s="1815"/>
      <c r="NKE2" s="1815"/>
      <c r="NKF2" s="1815"/>
      <c r="NKG2" s="1815"/>
      <c r="NKH2" s="1815"/>
      <c r="NKI2" s="1815"/>
      <c r="NKJ2" s="1815"/>
      <c r="NKK2" s="1815"/>
      <c r="NKL2" s="1815"/>
      <c r="NKM2" s="1815"/>
      <c r="NKN2" s="1815"/>
      <c r="NKO2" s="1815"/>
      <c r="NKP2" s="1815"/>
      <c r="NKQ2" s="1815"/>
      <c r="NKR2" s="1815"/>
      <c r="NKS2" s="1815"/>
      <c r="NKT2" s="1815"/>
      <c r="NKU2" s="1815"/>
      <c r="NKV2" s="1815"/>
      <c r="NKW2" s="1815"/>
      <c r="NKX2" s="1815"/>
      <c r="NKY2" s="1815"/>
      <c r="NKZ2" s="1815"/>
      <c r="NLA2" s="1815"/>
      <c r="NLB2" s="1815"/>
      <c r="NLC2" s="1815"/>
      <c r="NLD2" s="1815"/>
      <c r="NLE2" s="1815"/>
      <c r="NLF2" s="1815"/>
      <c r="NLG2" s="1815"/>
      <c r="NLH2" s="1815"/>
      <c r="NLI2" s="1815"/>
      <c r="NLJ2" s="1815"/>
      <c r="NLK2" s="1815"/>
      <c r="NLL2" s="1815"/>
      <c r="NLM2" s="1815"/>
      <c r="NLN2" s="1815"/>
      <c r="NLO2" s="1815"/>
      <c r="NLP2" s="1815"/>
      <c r="NLQ2" s="1815"/>
      <c r="NLR2" s="1815"/>
      <c r="NLS2" s="1815"/>
      <c r="NLT2" s="1815"/>
      <c r="NLU2" s="1815"/>
      <c r="NLV2" s="1815"/>
      <c r="NLW2" s="1815"/>
      <c r="NLX2" s="1815"/>
      <c r="NLY2" s="1815"/>
      <c r="NLZ2" s="1815"/>
      <c r="NMA2" s="1815"/>
      <c r="NMB2" s="1815"/>
      <c r="NMC2" s="1815"/>
      <c r="NMD2" s="1815"/>
      <c r="NME2" s="1815"/>
      <c r="NMF2" s="1815"/>
      <c r="NMG2" s="1815"/>
      <c r="NMH2" s="1815"/>
      <c r="NMI2" s="1815"/>
      <c r="NMJ2" s="1815"/>
      <c r="NMK2" s="1815"/>
      <c r="NML2" s="1815"/>
      <c r="NMM2" s="1815"/>
      <c r="NMN2" s="1815"/>
      <c r="NMO2" s="1815"/>
      <c r="NMP2" s="1815"/>
      <c r="NMQ2" s="1815"/>
      <c r="NMR2" s="1815"/>
      <c r="NMS2" s="1815"/>
      <c r="NMT2" s="1815"/>
      <c r="NMU2" s="1815"/>
      <c r="NMV2" s="1815"/>
      <c r="NMW2" s="1815"/>
      <c r="NMX2" s="1815"/>
      <c r="NMY2" s="1815"/>
      <c r="NMZ2" s="1815"/>
      <c r="NNA2" s="1815"/>
      <c r="NNB2" s="1815"/>
      <c r="NNC2" s="1815"/>
      <c r="NND2" s="1815"/>
      <c r="NNE2" s="1815"/>
      <c r="NNF2" s="1815"/>
      <c r="NNG2" s="1815"/>
      <c r="NNH2" s="1815"/>
      <c r="NNI2" s="1815"/>
      <c r="NNJ2" s="1815"/>
      <c r="NNK2" s="1815"/>
      <c r="NNL2" s="1815"/>
      <c r="NNM2" s="1815"/>
      <c r="NNN2" s="1815"/>
      <c r="NNO2" s="1815"/>
      <c r="NNP2" s="1815"/>
      <c r="NNQ2" s="1815"/>
      <c r="NNR2" s="1815"/>
      <c r="NNS2" s="1815"/>
      <c r="NNT2" s="1815"/>
      <c r="NNU2" s="1815"/>
      <c r="NNV2" s="1815"/>
      <c r="NNW2" s="1815"/>
      <c r="NNX2" s="1815"/>
      <c r="NNY2" s="1815"/>
      <c r="NNZ2" s="1815"/>
      <c r="NOA2" s="1815"/>
      <c r="NOB2" s="1815"/>
      <c r="NOC2" s="1815"/>
      <c r="NOD2" s="1815"/>
      <c r="NOE2" s="1815"/>
      <c r="NOF2" s="1815"/>
      <c r="NOG2" s="1815"/>
      <c r="NOH2" s="1815"/>
      <c r="NOI2" s="1815"/>
      <c r="NOJ2" s="1815"/>
      <c r="NOK2" s="1815"/>
      <c r="NOL2" s="1815"/>
      <c r="NOM2" s="1815"/>
      <c r="NON2" s="1815"/>
      <c r="NOO2" s="1815"/>
      <c r="NOP2" s="1815"/>
      <c r="NOQ2" s="1815"/>
      <c r="NOR2" s="1815"/>
      <c r="NOS2" s="1815"/>
      <c r="NOT2" s="1815"/>
      <c r="NOU2" s="1815"/>
      <c r="NOV2" s="1815"/>
      <c r="NOW2" s="1815"/>
      <c r="NOX2" s="1815"/>
      <c r="NOY2" s="1815"/>
      <c r="NOZ2" s="1815"/>
      <c r="NPA2" s="1815"/>
      <c r="NPB2" s="1815"/>
      <c r="NPC2" s="1815"/>
      <c r="NPD2" s="1815"/>
      <c r="NPE2" s="1815"/>
      <c r="NPF2" s="1815"/>
      <c r="NPG2" s="1815"/>
      <c r="NPH2" s="1815"/>
      <c r="NPI2" s="1815"/>
      <c r="NPJ2" s="1815"/>
      <c r="NPK2" s="1815"/>
      <c r="NPL2" s="1815"/>
      <c r="NPM2" s="1815"/>
      <c r="NPN2" s="1815"/>
      <c r="NPO2" s="1815"/>
      <c r="NPP2" s="1815"/>
      <c r="NPQ2" s="1815"/>
      <c r="NPR2" s="1815"/>
      <c r="NPS2" s="1815"/>
      <c r="NPT2" s="1815"/>
      <c r="NPU2" s="1815"/>
      <c r="NPV2" s="1815"/>
      <c r="NPW2" s="1815"/>
      <c r="NPX2" s="1815"/>
      <c r="NPY2" s="1815"/>
      <c r="NPZ2" s="1815"/>
      <c r="NQA2" s="1815"/>
      <c r="NQB2" s="1815"/>
      <c r="NQC2" s="1815"/>
      <c r="NQD2" s="1815"/>
      <c r="NQE2" s="1815"/>
      <c r="NQF2" s="1815"/>
      <c r="NQG2" s="1815"/>
      <c r="NQH2" s="1815"/>
      <c r="NQI2" s="1815"/>
      <c r="NQJ2" s="1815"/>
      <c r="NQK2" s="1815"/>
      <c r="NQL2" s="1815"/>
      <c r="NQM2" s="1815"/>
      <c r="NQN2" s="1815"/>
      <c r="NQO2" s="1815"/>
      <c r="NQP2" s="1815"/>
      <c r="NQQ2" s="1815"/>
      <c r="NQR2" s="1815"/>
      <c r="NQS2" s="1815"/>
      <c r="NQT2" s="1815"/>
      <c r="NQU2" s="1815"/>
      <c r="NQV2" s="1815"/>
      <c r="NQW2" s="1815"/>
      <c r="NQX2" s="1815"/>
      <c r="NQY2" s="1815"/>
      <c r="NQZ2" s="1815"/>
      <c r="NRA2" s="1815"/>
      <c r="NRB2" s="1815"/>
      <c r="NRC2" s="1815"/>
      <c r="NRD2" s="1815"/>
      <c r="NRE2" s="1815"/>
      <c r="NRF2" s="1815"/>
      <c r="NRG2" s="1815"/>
      <c r="NRH2" s="1815"/>
      <c r="NRI2" s="1815"/>
      <c r="NRJ2" s="1815"/>
      <c r="NRK2" s="1815"/>
      <c r="NRL2" s="1815"/>
      <c r="NRM2" s="1815"/>
      <c r="NRN2" s="1815"/>
      <c r="NRO2" s="1815"/>
      <c r="NRP2" s="1815"/>
      <c r="NRQ2" s="1815"/>
      <c r="NRR2" s="1815"/>
      <c r="NRS2" s="1815"/>
      <c r="NRT2" s="1815"/>
      <c r="NRU2" s="1815"/>
      <c r="NRV2" s="1815"/>
      <c r="NRW2" s="1815"/>
      <c r="NRX2" s="1815"/>
      <c r="NRY2" s="1815"/>
      <c r="NRZ2" s="1815"/>
      <c r="NSA2" s="1815"/>
      <c r="NSB2" s="1815"/>
      <c r="NSC2" s="1815"/>
      <c r="NSD2" s="1815"/>
      <c r="NSE2" s="1815"/>
      <c r="NSF2" s="1815"/>
      <c r="NSG2" s="1815"/>
      <c r="NSH2" s="1815"/>
      <c r="NSI2" s="1815"/>
      <c r="NSJ2" s="1815"/>
      <c r="NSK2" s="1815"/>
      <c r="NSL2" s="1815"/>
      <c r="NSM2" s="1815"/>
      <c r="NSN2" s="1815"/>
      <c r="NSO2" s="1815"/>
      <c r="NSP2" s="1815"/>
      <c r="NSQ2" s="1815"/>
      <c r="NSR2" s="1815"/>
      <c r="NSS2" s="1815"/>
      <c r="NST2" s="1815"/>
      <c r="NSU2" s="1815"/>
      <c r="NSV2" s="1815"/>
      <c r="NSW2" s="1815"/>
      <c r="NSX2" s="1815"/>
      <c r="NSY2" s="1815"/>
      <c r="NSZ2" s="1815"/>
      <c r="NTA2" s="1815"/>
      <c r="NTB2" s="1815"/>
      <c r="NTC2" s="1815"/>
      <c r="NTD2" s="1815"/>
      <c r="NTE2" s="1815"/>
      <c r="NTF2" s="1815"/>
      <c r="NTG2" s="1815"/>
      <c r="NTH2" s="1815"/>
      <c r="NTI2" s="1815"/>
      <c r="NTJ2" s="1815"/>
      <c r="NTK2" s="1815"/>
      <c r="NTL2" s="1815"/>
      <c r="NTM2" s="1815"/>
      <c r="NTN2" s="1815"/>
      <c r="NTO2" s="1815"/>
      <c r="NTP2" s="1815"/>
      <c r="NTQ2" s="1815"/>
      <c r="NTR2" s="1815"/>
      <c r="NTS2" s="1815"/>
      <c r="NTT2" s="1815"/>
      <c r="NTU2" s="1815"/>
      <c r="NTV2" s="1815"/>
      <c r="NTW2" s="1815"/>
      <c r="NTX2" s="1815"/>
      <c r="NTY2" s="1815"/>
      <c r="NTZ2" s="1815"/>
      <c r="NUA2" s="1815"/>
      <c r="NUB2" s="1815"/>
      <c r="NUC2" s="1815"/>
      <c r="NUD2" s="1815"/>
      <c r="NUE2" s="1815"/>
      <c r="NUF2" s="1815"/>
      <c r="NUG2" s="1815"/>
      <c r="NUH2" s="1815"/>
      <c r="NUI2" s="1815"/>
      <c r="NUJ2" s="1815"/>
      <c r="NUK2" s="1815"/>
      <c r="NUL2" s="1815"/>
      <c r="NUM2" s="1815"/>
      <c r="NUN2" s="1815"/>
      <c r="NUO2" s="1815"/>
      <c r="NUP2" s="1815"/>
      <c r="NUQ2" s="1815"/>
      <c r="NUR2" s="1815"/>
      <c r="NUS2" s="1815"/>
      <c r="NUT2" s="1815"/>
      <c r="NUU2" s="1815"/>
      <c r="NUV2" s="1815"/>
      <c r="NUW2" s="1815"/>
      <c r="NUX2" s="1815"/>
      <c r="NUY2" s="1815"/>
      <c r="NUZ2" s="1815"/>
      <c r="NVA2" s="1815"/>
      <c r="NVB2" s="1815"/>
      <c r="NVC2" s="1815"/>
      <c r="NVD2" s="1815"/>
      <c r="NVE2" s="1815"/>
      <c r="NVF2" s="1815"/>
      <c r="NVG2" s="1815"/>
      <c r="NVH2" s="1815"/>
      <c r="NVI2" s="1815"/>
      <c r="NVJ2" s="1815"/>
      <c r="NVK2" s="1815"/>
      <c r="NVL2" s="1815"/>
      <c r="NVM2" s="1815"/>
      <c r="NVN2" s="1815"/>
      <c r="NVO2" s="1815"/>
      <c r="NVP2" s="1815"/>
      <c r="NVQ2" s="1815"/>
      <c r="NVR2" s="1815"/>
      <c r="NVS2" s="1815"/>
      <c r="NVT2" s="1815"/>
      <c r="NVU2" s="1815"/>
      <c r="NVV2" s="1815"/>
      <c r="NVW2" s="1815"/>
      <c r="NVX2" s="1815"/>
      <c r="NVY2" s="1815"/>
      <c r="NVZ2" s="1815"/>
      <c r="NWA2" s="1815"/>
      <c r="NWB2" s="1815"/>
      <c r="NWC2" s="1815"/>
      <c r="NWD2" s="1815"/>
      <c r="NWE2" s="1815"/>
      <c r="NWF2" s="1815"/>
      <c r="NWG2" s="1815"/>
      <c r="NWH2" s="1815"/>
      <c r="NWI2" s="1815"/>
      <c r="NWJ2" s="1815"/>
      <c r="NWK2" s="1815"/>
      <c r="NWL2" s="1815"/>
      <c r="NWM2" s="1815"/>
      <c r="NWN2" s="1815"/>
      <c r="NWO2" s="1815"/>
      <c r="NWP2" s="1815"/>
      <c r="NWQ2" s="1815"/>
      <c r="NWR2" s="1815"/>
      <c r="NWS2" s="1815"/>
      <c r="NWT2" s="1815"/>
      <c r="NWU2" s="1815"/>
      <c r="NWV2" s="1815"/>
      <c r="NWW2" s="1815"/>
      <c r="NWX2" s="1815"/>
      <c r="NWY2" s="1815"/>
      <c r="NWZ2" s="1815"/>
      <c r="NXA2" s="1815"/>
      <c r="NXB2" s="1815"/>
      <c r="NXC2" s="1815"/>
      <c r="NXD2" s="1815"/>
      <c r="NXE2" s="1815"/>
      <c r="NXF2" s="1815"/>
      <c r="NXG2" s="1815"/>
      <c r="NXH2" s="1815"/>
      <c r="NXI2" s="1815"/>
      <c r="NXJ2" s="1815"/>
      <c r="NXK2" s="1815"/>
      <c r="NXL2" s="1815"/>
      <c r="NXM2" s="1815"/>
      <c r="NXN2" s="1815"/>
      <c r="NXO2" s="1815"/>
      <c r="NXP2" s="1815"/>
      <c r="NXQ2" s="1815"/>
      <c r="NXR2" s="1815"/>
      <c r="NXS2" s="1815"/>
      <c r="NXT2" s="1815"/>
      <c r="NXU2" s="1815"/>
      <c r="NXV2" s="1815"/>
      <c r="NXW2" s="1815"/>
      <c r="NXX2" s="1815"/>
      <c r="NXY2" s="1815"/>
      <c r="NXZ2" s="1815"/>
      <c r="NYA2" s="1815"/>
      <c r="NYB2" s="1815"/>
      <c r="NYC2" s="1815"/>
      <c r="NYD2" s="1815"/>
      <c r="NYE2" s="1815"/>
      <c r="NYF2" s="1815"/>
      <c r="NYG2" s="1815"/>
      <c r="NYH2" s="1815"/>
      <c r="NYI2" s="1815"/>
      <c r="NYJ2" s="1815"/>
      <c r="NYK2" s="1815"/>
      <c r="NYL2" s="1815"/>
      <c r="NYM2" s="1815"/>
      <c r="NYN2" s="1815"/>
      <c r="NYO2" s="1815"/>
      <c r="NYP2" s="1815"/>
      <c r="NYQ2" s="1815"/>
      <c r="NYR2" s="1815"/>
      <c r="NYS2" s="1815"/>
      <c r="NYT2" s="1815"/>
      <c r="NYU2" s="1815"/>
      <c r="NYV2" s="1815"/>
      <c r="NYW2" s="1815"/>
      <c r="NYX2" s="1815"/>
      <c r="NYY2" s="1815"/>
      <c r="NYZ2" s="1815"/>
      <c r="NZA2" s="1815"/>
      <c r="NZB2" s="1815"/>
      <c r="NZC2" s="1815"/>
      <c r="NZD2" s="1815"/>
      <c r="NZE2" s="1815"/>
      <c r="NZF2" s="1815"/>
      <c r="NZG2" s="1815"/>
      <c r="NZH2" s="1815"/>
      <c r="NZI2" s="1815"/>
      <c r="NZJ2" s="1815"/>
      <c r="NZK2" s="1815"/>
      <c r="NZL2" s="1815"/>
      <c r="NZM2" s="1815"/>
      <c r="NZN2" s="1815"/>
      <c r="NZO2" s="1815"/>
      <c r="NZP2" s="1815"/>
      <c r="NZQ2" s="1815"/>
      <c r="NZR2" s="1815"/>
      <c r="NZS2" s="1815"/>
      <c r="NZT2" s="1815"/>
      <c r="NZU2" s="1815"/>
      <c r="NZV2" s="1815"/>
      <c r="NZW2" s="1815"/>
      <c r="NZX2" s="1815"/>
      <c r="NZY2" s="1815"/>
      <c r="NZZ2" s="1815"/>
      <c r="OAA2" s="1815"/>
      <c r="OAB2" s="1815"/>
      <c r="OAC2" s="1815"/>
      <c r="OAD2" s="1815"/>
      <c r="OAE2" s="1815"/>
      <c r="OAF2" s="1815"/>
      <c r="OAG2" s="1815"/>
      <c r="OAH2" s="1815"/>
      <c r="OAI2" s="1815"/>
      <c r="OAJ2" s="1815"/>
      <c r="OAK2" s="1815"/>
      <c r="OAL2" s="1815"/>
      <c r="OAM2" s="1815"/>
      <c r="OAN2" s="1815"/>
      <c r="OAO2" s="1815"/>
      <c r="OAP2" s="1815"/>
      <c r="OAQ2" s="1815"/>
      <c r="OAR2" s="1815"/>
      <c r="OAS2" s="1815"/>
      <c r="OAT2" s="1815"/>
      <c r="OAU2" s="1815"/>
      <c r="OAV2" s="1815"/>
      <c r="OAW2" s="1815"/>
      <c r="OAX2" s="1815"/>
      <c r="OAY2" s="1815"/>
      <c r="OAZ2" s="1815"/>
      <c r="OBA2" s="1815"/>
      <c r="OBB2" s="1815"/>
      <c r="OBC2" s="1815"/>
      <c r="OBD2" s="1815"/>
      <c r="OBE2" s="1815"/>
      <c r="OBF2" s="1815"/>
      <c r="OBG2" s="1815"/>
      <c r="OBH2" s="1815"/>
      <c r="OBI2" s="1815"/>
      <c r="OBJ2" s="1815"/>
      <c r="OBK2" s="1815"/>
      <c r="OBL2" s="1815"/>
      <c r="OBM2" s="1815"/>
      <c r="OBN2" s="1815"/>
      <c r="OBO2" s="1815"/>
      <c r="OBP2" s="1815"/>
      <c r="OBQ2" s="1815"/>
      <c r="OBR2" s="1815"/>
      <c r="OBS2" s="1815"/>
      <c r="OBT2" s="1815"/>
      <c r="OBU2" s="1815"/>
      <c r="OBV2" s="1815"/>
      <c r="OBW2" s="1815"/>
      <c r="OBX2" s="1815"/>
      <c r="OBY2" s="1815"/>
      <c r="OBZ2" s="1815"/>
      <c r="OCA2" s="1815"/>
      <c r="OCB2" s="1815"/>
      <c r="OCC2" s="1815"/>
      <c r="OCD2" s="1815"/>
      <c r="OCE2" s="1815"/>
      <c r="OCF2" s="1815"/>
      <c r="OCG2" s="1815"/>
      <c r="OCH2" s="1815"/>
      <c r="OCI2" s="1815"/>
      <c r="OCJ2" s="1815"/>
      <c r="OCK2" s="1815"/>
      <c r="OCL2" s="1815"/>
      <c r="OCM2" s="1815"/>
      <c r="OCN2" s="1815"/>
      <c r="OCO2" s="1815"/>
      <c r="OCP2" s="1815"/>
      <c r="OCQ2" s="1815"/>
      <c r="OCR2" s="1815"/>
      <c r="OCS2" s="1815"/>
      <c r="OCT2" s="1815"/>
      <c r="OCU2" s="1815"/>
      <c r="OCV2" s="1815"/>
      <c r="OCW2" s="1815"/>
      <c r="OCX2" s="1815"/>
      <c r="OCY2" s="1815"/>
      <c r="OCZ2" s="1815"/>
      <c r="ODA2" s="1815"/>
      <c r="ODB2" s="1815"/>
      <c r="ODC2" s="1815"/>
      <c r="ODD2" s="1815"/>
      <c r="ODE2" s="1815"/>
      <c r="ODF2" s="1815"/>
      <c r="ODG2" s="1815"/>
      <c r="ODH2" s="1815"/>
      <c r="ODI2" s="1815"/>
      <c r="ODJ2" s="1815"/>
      <c r="ODK2" s="1815"/>
      <c r="ODL2" s="1815"/>
      <c r="ODM2" s="1815"/>
      <c r="ODN2" s="1815"/>
      <c r="ODO2" s="1815"/>
      <c r="ODP2" s="1815"/>
      <c r="ODQ2" s="1815"/>
      <c r="ODR2" s="1815"/>
      <c r="ODS2" s="1815"/>
      <c r="ODT2" s="1815"/>
      <c r="ODU2" s="1815"/>
      <c r="ODV2" s="1815"/>
      <c r="ODW2" s="1815"/>
      <c r="ODX2" s="1815"/>
      <c r="ODY2" s="1815"/>
      <c r="ODZ2" s="1815"/>
      <c r="OEA2" s="1815"/>
      <c r="OEB2" s="1815"/>
      <c r="OEC2" s="1815"/>
      <c r="OED2" s="1815"/>
      <c r="OEE2" s="1815"/>
      <c r="OEF2" s="1815"/>
      <c r="OEG2" s="1815"/>
      <c r="OEH2" s="1815"/>
      <c r="OEI2" s="1815"/>
      <c r="OEJ2" s="1815"/>
      <c r="OEK2" s="1815"/>
      <c r="OEL2" s="1815"/>
      <c r="OEM2" s="1815"/>
      <c r="OEN2" s="1815"/>
      <c r="OEO2" s="1815"/>
      <c r="OEP2" s="1815"/>
      <c r="OEQ2" s="1815"/>
      <c r="OER2" s="1815"/>
      <c r="OES2" s="1815"/>
      <c r="OET2" s="1815"/>
      <c r="OEU2" s="1815"/>
      <c r="OEV2" s="1815"/>
      <c r="OEW2" s="1815"/>
      <c r="OEX2" s="1815"/>
      <c r="OEY2" s="1815"/>
      <c r="OEZ2" s="1815"/>
      <c r="OFA2" s="1815"/>
      <c r="OFB2" s="1815"/>
      <c r="OFC2" s="1815"/>
      <c r="OFD2" s="1815"/>
      <c r="OFE2" s="1815"/>
      <c r="OFF2" s="1815"/>
      <c r="OFG2" s="1815"/>
      <c r="OFH2" s="1815"/>
      <c r="OFI2" s="1815"/>
      <c r="OFJ2" s="1815"/>
      <c r="OFK2" s="1815"/>
      <c r="OFL2" s="1815"/>
      <c r="OFM2" s="1815"/>
      <c r="OFN2" s="1815"/>
      <c r="OFO2" s="1815"/>
      <c r="OFP2" s="1815"/>
      <c r="OFQ2" s="1815"/>
      <c r="OFR2" s="1815"/>
      <c r="OFS2" s="1815"/>
      <c r="OFT2" s="1815"/>
      <c r="OFU2" s="1815"/>
      <c r="OFV2" s="1815"/>
      <c r="OFW2" s="1815"/>
      <c r="OFX2" s="1815"/>
      <c r="OFY2" s="1815"/>
      <c r="OFZ2" s="1815"/>
      <c r="OGA2" s="1815"/>
      <c r="OGB2" s="1815"/>
      <c r="OGC2" s="1815"/>
      <c r="OGD2" s="1815"/>
      <c r="OGE2" s="1815"/>
      <c r="OGF2" s="1815"/>
      <c r="OGG2" s="1815"/>
      <c r="OGH2" s="1815"/>
      <c r="OGI2" s="1815"/>
      <c r="OGJ2" s="1815"/>
      <c r="OGK2" s="1815"/>
      <c r="OGL2" s="1815"/>
      <c r="OGM2" s="1815"/>
      <c r="OGN2" s="1815"/>
      <c r="OGO2" s="1815"/>
      <c r="OGP2" s="1815"/>
      <c r="OGQ2" s="1815"/>
      <c r="OGR2" s="1815"/>
      <c r="OGS2" s="1815"/>
      <c r="OGT2" s="1815"/>
      <c r="OGU2" s="1815"/>
      <c r="OGV2" s="1815"/>
      <c r="OGW2" s="1815"/>
      <c r="OGX2" s="1815"/>
      <c r="OGY2" s="1815"/>
      <c r="OGZ2" s="1815"/>
      <c r="OHA2" s="1815"/>
      <c r="OHB2" s="1815"/>
      <c r="OHC2" s="1815"/>
      <c r="OHD2" s="1815"/>
      <c r="OHE2" s="1815"/>
      <c r="OHF2" s="1815"/>
      <c r="OHG2" s="1815"/>
      <c r="OHH2" s="1815"/>
      <c r="OHI2" s="1815"/>
      <c r="OHJ2" s="1815"/>
      <c r="OHK2" s="1815"/>
      <c r="OHL2" s="1815"/>
      <c r="OHM2" s="1815"/>
      <c r="OHN2" s="1815"/>
      <c r="OHO2" s="1815"/>
      <c r="OHP2" s="1815"/>
      <c r="OHQ2" s="1815"/>
      <c r="OHR2" s="1815"/>
      <c r="OHS2" s="1815"/>
      <c r="OHT2" s="1815"/>
      <c r="OHU2" s="1815"/>
      <c r="OHV2" s="1815"/>
      <c r="OHW2" s="1815"/>
      <c r="OHX2" s="1815"/>
      <c r="OHY2" s="1815"/>
      <c r="OHZ2" s="1815"/>
      <c r="OIA2" s="1815"/>
      <c r="OIB2" s="1815"/>
      <c r="OIC2" s="1815"/>
      <c r="OID2" s="1815"/>
      <c r="OIE2" s="1815"/>
      <c r="OIF2" s="1815"/>
      <c r="OIG2" s="1815"/>
      <c r="OIH2" s="1815"/>
      <c r="OII2" s="1815"/>
      <c r="OIJ2" s="1815"/>
      <c r="OIK2" s="1815"/>
      <c r="OIL2" s="1815"/>
      <c r="OIM2" s="1815"/>
      <c r="OIN2" s="1815"/>
      <c r="OIO2" s="1815"/>
      <c r="OIP2" s="1815"/>
      <c r="OIQ2" s="1815"/>
      <c r="OIR2" s="1815"/>
      <c r="OIS2" s="1815"/>
      <c r="OIT2" s="1815"/>
      <c r="OIU2" s="1815"/>
      <c r="OIV2" s="1815"/>
      <c r="OIW2" s="1815"/>
      <c r="OIX2" s="1815"/>
      <c r="OIY2" s="1815"/>
      <c r="OIZ2" s="1815"/>
      <c r="OJA2" s="1815"/>
      <c r="OJB2" s="1815"/>
      <c r="OJC2" s="1815"/>
      <c r="OJD2" s="1815"/>
      <c r="OJE2" s="1815"/>
      <c r="OJF2" s="1815"/>
      <c r="OJG2" s="1815"/>
      <c r="OJH2" s="1815"/>
      <c r="OJI2" s="1815"/>
      <c r="OJJ2" s="1815"/>
      <c r="OJK2" s="1815"/>
      <c r="OJL2" s="1815"/>
      <c r="OJM2" s="1815"/>
      <c r="OJN2" s="1815"/>
      <c r="OJO2" s="1815"/>
      <c r="OJP2" s="1815"/>
      <c r="OJQ2" s="1815"/>
      <c r="OJR2" s="1815"/>
      <c r="OJS2" s="1815"/>
      <c r="OJT2" s="1815"/>
      <c r="OJU2" s="1815"/>
      <c r="OJV2" s="1815"/>
      <c r="OJW2" s="1815"/>
      <c r="OJX2" s="1815"/>
      <c r="OJY2" s="1815"/>
      <c r="OJZ2" s="1815"/>
      <c r="OKA2" s="1815"/>
      <c r="OKB2" s="1815"/>
      <c r="OKC2" s="1815"/>
      <c r="OKD2" s="1815"/>
      <c r="OKE2" s="1815"/>
      <c r="OKF2" s="1815"/>
      <c r="OKG2" s="1815"/>
      <c r="OKH2" s="1815"/>
      <c r="OKI2" s="1815"/>
      <c r="OKJ2" s="1815"/>
      <c r="OKK2" s="1815"/>
      <c r="OKL2" s="1815"/>
      <c r="OKM2" s="1815"/>
      <c r="OKN2" s="1815"/>
      <c r="OKO2" s="1815"/>
      <c r="OKP2" s="1815"/>
      <c r="OKQ2" s="1815"/>
      <c r="OKR2" s="1815"/>
      <c r="OKS2" s="1815"/>
      <c r="OKT2" s="1815"/>
      <c r="OKU2" s="1815"/>
      <c r="OKV2" s="1815"/>
      <c r="OKW2" s="1815"/>
      <c r="OKX2" s="1815"/>
      <c r="OKY2" s="1815"/>
      <c r="OKZ2" s="1815"/>
      <c r="OLA2" s="1815"/>
      <c r="OLB2" s="1815"/>
      <c r="OLC2" s="1815"/>
      <c r="OLD2" s="1815"/>
      <c r="OLE2" s="1815"/>
      <c r="OLF2" s="1815"/>
      <c r="OLG2" s="1815"/>
      <c r="OLH2" s="1815"/>
      <c r="OLI2" s="1815"/>
      <c r="OLJ2" s="1815"/>
      <c r="OLK2" s="1815"/>
      <c r="OLL2" s="1815"/>
      <c r="OLM2" s="1815"/>
      <c r="OLN2" s="1815"/>
      <c r="OLO2" s="1815"/>
      <c r="OLP2" s="1815"/>
      <c r="OLQ2" s="1815"/>
      <c r="OLR2" s="1815"/>
      <c r="OLS2" s="1815"/>
      <c r="OLT2" s="1815"/>
      <c r="OLU2" s="1815"/>
      <c r="OLV2" s="1815"/>
      <c r="OLW2" s="1815"/>
      <c r="OLX2" s="1815"/>
      <c r="OLY2" s="1815"/>
      <c r="OLZ2" s="1815"/>
      <c r="OMA2" s="1815"/>
      <c r="OMB2" s="1815"/>
      <c r="OMC2" s="1815"/>
      <c r="OMD2" s="1815"/>
      <c r="OME2" s="1815"/>
      <c r="OMF2" s="1815"/>
      <c r="OMG2" s="1815"/>
      <c r="OMH2" s="1815"/>
      <c r="OMI2" s="1815"/>
      <c r="OMJ2" s="1815"/>
      <c r="OMK2" s="1815"/>
      <c r="OML2" s="1815"/>
      <c r="OMM2" s="1815"/>
      <c r="OMN2" s="1815"/>
      <c r="OMO2" s="1815"/>
      <c r="OMP2" s="1815"/>
      <c r="OMQ2" s="1815"/>
      <c r="OMR2" s="1815"/>
      <c r="OMS2" s="1815"/>
      <c r="OMT2" s="1815"/>
      <c r="OMU2" s="1815"/>
      <c r="OMV2" s="1815"/>
      <c r="OMW2" s="1815"/>
      <c r="OMX2" s="1815"/>
      <c r="OMY2" s="1815"/>
      <c r="OMZ2" s="1815"/>
      <c r="ONA2" s="1815"/>
      <c r="ONB2" s="1815"/>
      <c r="ONC2" s="1815"/>
      <c r="OND2" s="1815"/>
      <c r="ONE2" s="1815"/>
      <c r="ONF2" s="1815"/>
      <c r="ONG2" s="1815"/>
      <c r="ONH2" s="1815"/>
      <c r="ONI2" s="1815"/>
      <c r="ONJ2" s="1815"/>
      <c r="ONK2" s="1815"/>
      <c r="ONL2" s="1815"/>
      <c r="ONM2" s="1815"/>
      <c r="ONN2" s="1815"/>
      <c r="ONO2" s="1815"/>
      <c r="ONP2" s="1815"/>
      <c r="ONQ2" s="1815"/>
      <c r="ONR2" s="1815"/>
      <c r="ONS2" s="1815"/>
      <c r="ONT2" s="1815"/>
      <c r="ONU2" s="1815"/>
      <c r="ONV2" s="1815"/>
      <c r="ONW2" s="1815"/>
      <c r="ONX2" s="1815"/>
      <c r="ONY2" s="1815"/>
      <c r="ONZ2" s="1815"/>
      <c r="OOA2" s="1815"/>
      <c r="OOB2" s="1815"/>
      <c r="OOC2" s="1815"/>
      <c r="OOD2" s="1815"/>
      <c r="OOE2" s="1815"/>
      <c r="OOF2" s="1815"/>
      <c r="OOG2" s="1815"/>
      <c r="OOH2" s="1815"/>
      <c r="OOI2" s="1815"/>
      <c r="OOJ2" s="1815"/>
      <c r="OOK2" s="1815"/>
      <c r="OOL2" s="1815"/>
      <c r="OOM2" s="1815"/>
      <c r="OON2" s="1815"/>
      <c r="OOO2" s="1815"/>
      <c r="OOP2" s="1815"/>
      <c r="OOQ2" s="1815"/>
      <c r="OOR2" s="1815"/>
      <c r="OOS2" s="1815"/>
      <c r="OOT2" s="1815"/>
      <c r="OOU2" s="1815"/>
      <c r="OOV2" s="1815"/>
      <c r="OOW2" s="1815"/>
      <c r="OOX2" s="1815"/>
      <c r="OOY2" s="1815"/>
      <c r="OOZ2" s="1815"/>
      <c r="OPA2" s="1815"/>
      <c r="OPB2" s="1815"/>
      <c r="OPC2" s="1815"/>
      <c r="OPD2" s="1815"/>
      <c r="OPE2" s="1815"/>
      <c r="OPF2" s="1815"/>
      <c r="OPG2" s="1815"/>
      <c r="OPH2" s="1815"/>
      <c r="OPI2" s="1815"/>
      <c r="OPJ2" s="1815"/>
      <c r="OPK2" s="1815"/>
      <c r="OPL2" s="1815"/>
      <c r="OPM2" s="1815"/>
      <c r="OPN2" s="1815"/>
      <c r="OPO2" s="1815"/>
      <c r="OPP2" s="1815"/>
      <c r="OPQ2" s="1815"/>
      <c r="OPR2" s="1815"/>
      <c r="OPS2" s="1815"/>
      <c r="OPT2" s="1815"/>
      <c r="OPU2" s="1815"/>
      <c r="OPV2" s="1815"/>
      <c r="OPW2" s="1815"/>
      <c r="OPX2" s="1815"/>
      <c r="OPY2" s="1815"/>
      <c r="OPZ2" s="1815"/>
      <c r="OQA2" s="1815"/>
      <c r="OQB2" s="1815"/>
      <c r="OQC2" s="1815"/>
      <c r="OQD2" s="1815"/>
      <c r="OQE2" s="1815"/>
      <c r="OQF2" s="1815"/>
      <c r="OQG2" s="1815"/>
      <c r="OQH2" s="1815"/>
      <c r="OQI2" s="1815"/>
      <c r="OQJ2" s="1815"/>
      <c r="OQK2" s="1815"/>
      <c r="OQL2" s="1815"/>
      <c r="OQM2" s="1815"/>
      <c r="OQN2" s="1815"/>
      <c r="OQO2" s="1815"/>
      <c r="OQP2" s="1815"/>
      <c r="OQQ2" s="1815"/>
      <c r="OQR2" s="1815"/>
      <c r="OQS2" s="1815"/>
      <c r="OQT2" s="1815"/>
      <c r="OQU2" s="1815"/>
      <c r="OQV2" s="1815"/>
      <c r="OQW2" s="1815"/>
      <c r="OQX2" s="1815"/>
      <c r="OQY2" s="1815"/>
      <c r="OQZ2" s="1815"/>
      <c r="ORA2" s="1815"/>
      <c r="ORB2" s="1815"/>
      <c r="ORC2" s="1815"/>
      <c r="ORD2" s="1815"/>
      <c r="ORE2" s="1815"/>
      <c r="ORF2" s="1815"/>
      <c r="ORG2" s="1815"/>
      <c r="ORH2" s="1815"/>
      <c r="ORI2" s="1815"/>
      <c r="ORJ2" s="1815"/>
      <c r="ORK2" s="1815"/>
      <c r="ORL2" s="1815"/>
      <c r="ORM2" s="1815"/>
      <c r="ORN2" s="1815"/>
      <c r="ORO2" s="1815"/>
      <c r="ORP2" s="1815"/>
      <c r="ORQ2" s="1815"/>
      <c r="ORR2" s="1815"/>
      <c r="ORS2" s="1815"/>
      <c r="ORT2" s="1815"/>
      <c r="ORU2" s="1815"/>
      <c r="ORV2" s="1815"/>
      <c r="ORW2" s="1815"/>
      <c r="ORX2" s="1815"/>
      <c r="ORY2" s="1815"/>
      <c r="ORZ2" s="1815"/>
      <c r="OSA2" s="1815"/>
      <c r="OSB2" s="1815"/>
      <c r="OSC2" s="1815"/>
      <c r="OSD2" s="1815"/>
      <c r="OSE2" s="1815"/>
      <c r="OSF2" s="1815"/>
      <c r="OSG2" s="1815"/>
      <c r="OSH2" s="1815"/>
      <c r="OSI2" s="1815"/>
      <c r="OSJ2" s="1815"/>
      <c r="OSK2" s="1815"/>
      <c r="OSL2" s="1815"/>
      <c r="OSM2" s="1815"/>
      <c r="OSN2" s="1815"/>
      <c r="OSO2" s="1815"/>
      <c r="OSP2" s="1815"/>
      <c r="OSQ2" s="1815"/>
      <c r="OSR2" s="1815"/>
      <c r="OSS2" s="1815"/>
      <c r="OST2" s="1815"/>
      <c r="OSU2" s="1815"/>
      <c r="OSV2" s="1815"/>
      <c r="OSW2" s="1815"/>
      <c r="OSX2" s="1815"/>
      <c r="OSY2" s="1815"/>
      <c r="OSZ2" s="1815"/>
      <c r="OTA2" s="1815"/>
      <c r="OTB2" s="1815"/>
      <c r="OTC2" s="1815"/>
      <c r="OTD2" s="1815"/>
      <c r="OTE2" s="1815"/>
      <c r="OTF2" s="1815"/>
      <c r="OTG2" s="1815"/>
      <c r="OTH2" s="1815"/>
      <c r="OTI2" s="1815"/>
      <c r="OTJ2" s="1815"/>
      <c r="OTK2" s="1815"/>
      <c r="OTL2" s="1815"/>
      <c r="OTM2" s="1815"/>
      <c r="OTN2" s="1815"/>
      <c r="OTO2" s="1815"/>
      <c r="OTP2" s="1815"/>
      <c r="OTQ2" s="1815"/>
      <c r="OTR2" s="1815"/>
      <c r="OTS2" s="1815"/>
      <c r="OTT2" s="1815"/>
      <c r="OTU2" s="1815"/>
      <c r="OTV2" s="1815"/>
      <c r="OTW2" s="1815"/>
      <c r="OTX2" s="1815"/>
      <c r="OTY2" s="1815"/>
      <c r="OTZ2" s="1815"/>
      <c r="OUA2" s="1815"/>
      <c r="OUB2" s="1815"/>
      <c r="OUC2" s="1815"/>
      <c r="OUD2" s="1815"/>
      <c r="OUE2" s="1815"/>
      <c r="OUF2" s="1815"/>
      <c r="OUG2" s="1815"/>
      <c r="OUH2" s="1815"/>
      <c r="OUI2" s="1815"/>
      <c r="OUJ2" s="1815"/>
      <c r="OUK2" s="1815"/>
      <c r="OUL2" s="1815"/>
      <c r="OUM2" s="1815"/>
      <c r="OUN2" s="1815"/>
      <c r="OUO2" s="1815"/>
      <c r="OUP2" s="1815"/>
      <c r="OUQ2" s="1815"/>
      <c r="OUR2" s="1815"/>
      <c r="OUS2" s="1815"/>
      <c r="OUT2" s="1815"/>
      <c r="OUU2" s="1815"/>
      <c r="OUV2" s="1815"/>
      <c r="OUW2" s="1815"/>
      <c r="OUX2" s="1815"/>
      <c r="OUY2" s="1815"/>
      <c r="OUZ2" s="1815"/>
      <c r="OVA2" s="1815"/>
      <c r="OVB2" s="1815"/>
      <c r="OVC2" s="1815"/>
      <c r="OVD2" s="1815"/>
      <c r="OVE2" s="1815"/>
      <c r="OVF2" s="1815"/>
      <c r="OVG2" s="1815"/>
      <c r="OVH2" s="1815"/>
      <c r="OVI2" s="1815"/>
      <c r="OVJ2" s="1815"/>
      <c r="OVK2" s="1815"/>
      <c r="OVL2" s="1815"/>
      <c r="OVM2" s="1815"/>
      <c r="OVN2" s="1815"/>
      <c r="OVO2" s="1815"/>
      <c r="OVP2" s="1815"/>
      <c r="OVQ2" s="1815"/>
      <c r="OVR2" s="1815"/>
      <c r="OVS2" s="1815"/>
      <c r="OVT2" s="1815"/>
      <c r="OVU2" s="1815"/>
      <c r="OVV2" s="1815"/>
      <c r="OVW2" s="1815"/>
      <c r="OVX2" s="1815"/>
      <c r="OVY2" s="1815"/>
      <c r="OVZ2" s="1815"/>
      <c r="OWA2" s="1815"/>
      <c r="OWB2" s="1815"/>
      <c r="OWC2" s="1815"/>
      <c r="OWD2" s="1815"/>
      <c r="OWE2" s="1815"/>
      <c r="OWF2" s="1815"/>
      <c r="OWG2" s="1815"/>
      <c r="OWH2" s="1815"/>
      <c r="OWI2" s="1815"/>
      <c r="OWJ2" s="1815"/>
      <c r="OWK2" s="1815"/>
      <c r="OWL2" s="1815"/>
      <c r="OWM2" s="1815"/>
      <c r="OWN2" s="1815"/>
      <c r="OWO2" s="1815"/>
      <c r="OWP2" s="1815"/>
      <c r="OWQ2" s="1815"/>
      <c r="OWR2" s="1815"/>
      <c r="OWS2" s="1815"/>
      <c r="OWT2" s="1815"/>
      <c r="OWU2" s="1815"/>
      <c r="OWV2" s="1815"/>
      <c r="OWW2" s="1815"/>
      <c r="OWX2" s="1815"/>
      <c r="OWY2" s="1815"/>
      <c r="OWZ2" s="1815"/>
      <c r="OXA2" s="1815"/>
      <c r="OXB2" s="1815"/>
      <c r="OXC2" s="1815"/>
      <c r="OXD2" s="1815"/>
      <c r="OXE2" s="1815"/>
      <c r="OXF2" s="1815"/>
      <c r="OXG2" s="1815"/>
      <c r="OXH2" s="1815"/>
      <c r="OXI2" s="1815"/>
      <c r="OXJ2" s="1815"/>
      <c r="OXK2" s="1815"/>
      <c r="OXL2" s="1815"/>
      <c r="OXM2" s="1815"/>
      <c r="OXN2" s="1815"/>
      <c r="OXO2" s="1815"/>
      <c r="OXP2" s="1815"/>
      <c r="OXQ2" s="1815"/>
      <c r="OXR2" s="1815"/>
      <c r="OXS2" s="1815"/>
      <c r="OXT2" s="1815"/>
      <c r="OXU2" s="1815"/>
      <c r="OXV2" s="1815"/>
      <c r="OXW2" s="1815"/>
      <c r="OXX2" s="1815"/>
      <c r="OXY2" s="1815"/>
      <c r="OXZ2" s="1815"/>
      <c r="OYA2" s="1815"/>
      <c r="OYB2" s="1815"/>
      <c r="OYC2" s="1815"/>
      <c r="OYD2" s="1815"/>
      <c r="OYE2" s="1815"/>
      <c r="OYF2" s="1815"/>
      <c r="OYG2" s="1815"/>
      <c r="OYH2" s="1815"/>
      <c r="OYI2" s="1815"/>
      <c r="OYJ2" s="1815"/>
      <c r="OYK2" s="1815"/>
      <c r="OYL2" s="1815"/>
      <c r="OYM2" s="1815"/>
      <c r="OYN2" s="1815"/>
      <c r="OYO2" s="1815"/>
      <c r="OYP2" s="1815"/>
      <c r="OYQ2" s="1815"/>
      <c r="OYR2" s="1815"/>
      <c r="OYS2" s="1815"/>
      <c r="OYT2" s="1815"/>
      <c r="OYU2" s="1815"/>
      <c r="OYV2" s="1815"/>
      <c r="OYW2" s="1815"/>
      <c r="OYX2" s="1815"/>
      <c r="OYY2" s="1815"/>
      <c r="OYZ2" s="1815"/>
      <c r="OZA2" s="1815"/>
      <c r="OZB2" s="1815"/>
      <c r="OZC2" s="1815"/>
      <c r="OZD2" s="1815"/>
      <c r="OZE2" s="1815"/>
      <c r="OZF2" s="1815"/>
      <c r="OZG2" s="1815"/>
      <c r="OZH2" s="1815"/>
      <c r="OZI2" s="1815"/>
      <c r="OZJ2" s="1815"/>
      <c r="OZK2" s="1815"/>
      <c r="OZL2" s="1815"/>
      <c r="OZM2" s="1815"/>
      <c r="OZN2" s="1815"/>
      <c r="OZO2" s="1815"/>
      <c r="OZP2" s="1815"/>
      <c r="OZQ2" s="1815"/>
      <c r="OZR2" s="1815"/>
      <c r="OZS2" s="1815"/>
      <c r="OZT2" s="1815"/>
      <c r="OZU2" s="1815"/>
      <c r="OZV2" s="1815"/>
      <c r="OZW2" s="1815"/>
      <c r="OZX2" s="1815"/>
      <c r="OZY2" s="1815"/>
      <c r="OZZ2" s="1815"/>
      <c r="PAA2" s="1815"/>
      <c r="PAB2" s="1815"/>
      <c r="PAC2" s="1815"/>
      <c r="PAD2" s="1815"/>
      <c r="PAE2" s="1815"/>
      <c r="PAF2" s="1815"/>
      <c r="PAG2" s="1815"/>
      <c r="PAH2" s="1815"/>
      <c r="PAI2" s="1815"/>
      <c r="PAJ2" s="1815"/>
      <c r="PAK2" s="1815"/>
      <c r="PAL2" s="1815"/>
      <c r="PAM2" s="1815"/>
      <c r="PAN2" s="1815"/>
      <c r="PAO2" s="1815"/>
      <c r="PAP2" s="1815"/>
      <c r="PAQ2" s="1815"/>
      <c r="PAR2" s="1815"/>
      <c r="PAS2" s="1815"/>
      <c r="PAT2" s="1815"/>
      <c r="PAU2" s="1815"/>
      <c r="PAV2" s="1815"/>
      <c r="PAW2" s="1815"/>
      <c r="PAX2" s="1815"/>
      <c r="PAY2" s="1815"/>
      <c r="PAZ2" s="1815"/>
      <c r="PBA2" s="1815"/>
      <c r="PBB2" s="1815"/>
      <c r="PBC2" s="1815"/>
      <c r="PBD2" s="1815"/>
      <c r="PBE2" s="1815"/>
      <c r="PBF2" s="1815"/>
      <c r="PBG2" s="1815"/>
      <c r="PBH2" s="1815"/>
      <c r="PBI2" s="1815"/>
      <c r="PBJ2" s="1815"/>
      <c r="PBK2" s="1815"/>
      <c r="PBL2" s="1815"/>
      <c r="PBM2" s="1815"/>
      <c r="PBN2" s="1815"/>
      <c r="PBO2" s="1815"/>
      <c r="PBP2" s="1815"/>
      <c r="PBQ2" s="1815"/>
      <c r="PBR2" s="1815"/>
      <c r="PBS2" s="1815"/>
      <c r="PBT2" s="1815"/>
      <c r="PBU2" s="1815"/>
      <c r="PBV2" s="1815"/>
      <c r="PBW2" s="1815"/>
      <c r="PBX2" s="1815"/>
      <c r="PBY2" s="1815"/>
      <c r="PBZ2" s="1815"/>
      <c r="PCA2" s="1815"/>
      <c r="PCB2" s="1815"/>
      <c r="PCC2" s="1815"/>
      <c r="PCD2" s="1815"/>
      <c r="PCE2" s="1815"/>
      <c r="PCF2" s="1815"/>
      <c r="PCG2" s="1815"/>
      <c r="PCH2" s="1815"/>
      <c r="PCI2" s="1815"/>
      <c r="PCJ2" s="1815"/>
      <c r="PCK2" s="1815"/>
      <c r="PCL2" s="1815"/>
      <c r="PCM2" s="1815"/>
      <c r="PCN2" s="1815"/>
      <c r="PCO2" s="1815"/>
      <c r="PCP2" s="1815"/>
      <c r="PCQ2" s="1815"/>
      <c r="PCR2" s="1815"/>
      <c r="PCS2" s="1815"/>
      <c r="PCT2" s="1815"/>
      <c r="PCU2" s="1815"/>
      <c r="PCV2" s="1815"/>
      <c r="PCW2" s="1815"/>
      <c r="PCX2" s="1815"/>
      <c r="PCY2" s="1815"/>
      <c r="PCZ2" s="1815"/>
      <c r="PDA2" s="1815"/>
      <c r="PDB2" s="1815"/>
      <c r="PDC2" s="1815"/>
      <c r="PDD2" s="1815"/>
      <c r="PDE2" s="1815"/>
      <c r="PDF2" s="1815"/>
      <c r="PDG2" s="1815"/>
      <c r="PDH2" s="1815"/>
      <c r="PDI2" s="1815"/>
      <c r="PDJ2" s="1815"/>
      <c r="PDK2" s="1815"/>
      <c r="PDL2" s="1815"/>
      <c r="PDM2" s="1815"/>
      <c r="PDN2" s="1815"/>
      <c r="PDO2" s="1815"/>
      <c r="PDP2" s="1815"/>
      <c r="PDQ2" s="1815"/>
      <c r="PDR2" s="1815"/>
      <c r="PDS2" s="1815"/>
      <c r="PDT2" s="1815"/>
      <c r="PDU2" s="1815"/>
      <c r="PDV2" s="1815"/>
      <c r="PDW2" s="1815"/>
      <c r="PDX2" s="1815"/>
      <c r="PDY2" s="1815"/>
      <c r="PDZ2" s="1815"/>
      <c r="PEA2" s="1815"/>
      <c r="PEB2" s="1815"/>
      <c r="PEC2" s="1815"/>
      <c r="PED2" s="1815"/>
      <c r="PEE2" s="1815"/>
      <c r="PEF2" s="1815"/>
      <c r="PEG2" s="1815"/>
      <c r="PEH2" s="1815"/>
      <c r="PEI2" s="1815"/>
      <c r="PEJ2" s="1815"/>
      <c r="PEK2" s="1815"/>
      <c r="PEL2" s="1815"/>
      <c r="PEM2" s="1815"/>
      <c r="PEN2" s="1815"/>
      <c r="PEO2" s="1815"/>
      <c r="PEP2" s="1815"/>
      <c r="PEQ2" s="1815"/>
      <c r="PER2" s="1815"/>
      <c r="PES2" s="1815"/>
      <c r="PET2" s="1815"/>
      <c r="PEU2" s="1815"/>
      <c r="PEV2" s="1815"/>
      <c r="PEW2" s="1815"/>
      <c r="PEX2" s="1815"/>
      <c r="PEY2" s="1815"/>
      <c r="PEZ2" s="1815"/>
      <c r="PFA2" s="1815"/>
      <c r="PFB2" s="1815"/>
      <c r="PFC2" s="1815"/>
      <c r="PFD2" s="1815"/>
      <c r="PFE2" s="1815"/>
      <c r="PFF2" s="1815"/>
      <c r="PFG2" s="1815"/>
      <c r="PFH2" s="1815"/>
      <c r="PFI2" s="1815"/>
      <c r="PFJ2" s="1815"/>
      <c r="PFK2" s="1815"/>
      <c r="PFL2" s="1815"/>
      <c r="PFM2" s="1815"/>
      <c r="PFN2" s="1815"/>
      <c r="PFO2" s="1815"/>
      <c r="PFP2" s="1815"/>
      <c r="PFQ2" s="1815"/>
      <c r="PFR2" s="1815"/>
      <c r="PFS2" s="1815"/>
      <c r="PFT2" s="1815"/>
      <c r="PFU2" s="1815"/>
      <c r="PFV2" s="1815"/>
      <c r="PFW2" s="1815"/>
      <c r="PFX2" s="1815"/>
      <c r="PFY2" s="1815"/>
      <c r="PFZ2" s="1815"/>
      <c r="PGA2" s="1815"/>
      <c r="PGB2" s="1815"/>
      <c r="PGC2" s="1815"/>
      <c r="PGD2" s="1815"/>
      <c r="PGE2" s="1815"/>
      <c r="PGF2" s="1815"/>
      <c r="PGG2" s="1815"/>
      <c r="PGH2" s="1815"/>
      <c r="PGI2" s="1815"/>
      <c r="PGJ2" s="1815"/>
      <c r="PGK2" s="1815"/>
      <c r="PGL2" s="1815"/>
      <c r="PGM2" s="1815"/>
      <c r="PGN2" s="1815"/>
      <c r="PGO2" s="1815"/>
      <c r="PGP2" s="1815"/>
      <c r="PGQ2" s="1815"/>
      <c r="PGR2" s="1815"/>
      <c r="PGS2" s="1815"/>
      <c r="PGT2" s="1815"/>
      <c r="PGU2" s="1815"/>
      <c r="PGV2" s="1815"/>
      <c r="PGW2" s="1815"/>
      <c r="PGX2" s="1815"/>
      <c r="PGY2" s="1815"/>
      <c r="PGZ2" s="1815"/>
      <c r="PHA2" s="1815"/>
      <c r="PHB2" s="1815"/>
      <c r="PHC2" s="1815"/>
      <c r="PHD2" s="1815"/>
      <c r="PHE2" s="1815"/>
      <c r="PHF2" s="1815"/>
      <c r="PHG2" s="1815"/>
      <c r="PHH2" s="1815"/>
      <c r="PHI2" s="1815"/>
      <c r="PHJ2" s="1815"/>
      <c r="PHK2" s="1815"/>
      <c r="PHL2" s="1815"/>
      <c r="PHM2" s="1815"/>
      <c r="PHN2" s="1815"/>
      <c r="PHO2" s="1815"/>
      <c r="PHP2" s="1815"/>
      <c r="PHQ2" s="1815"/>
      <c r="PHR2" s="1815"/>
      <c r="PHS2" s="1815"/>
      <c r="PHT2" s="1815"/>
      <c r="PHU2" s="1815"/>
      <c r="PHV2" s="1815"/>
      <c r="PHW2" s="1815"/>
      <c r="PHX2" s="1815"/>
      <c r="PHY2" s="1815"/>
      <c r="PHZ2" s="1815"/>
      <c r="PIA2" s="1815"/>
      <c r="PIB2" s="1815"/>
      <c r="PIC2" s="1815"/>
      <c r="PID2" s="1815"/>
      <c r="PIE2" s="1815"/>
      <c r="PIF2" s="1815"/>
      <c r="PIG2" s="1815"/>
      <c r="PIH2" s="1815"/>
      <c r="PII2" s="1815"/>
      <c r="PIJ2" s="1815"/>
      <c r="PIK2" s="1815"/>
      <c r="PIL2" s="1815"/>
      <c r="PIM2" s="1815"/>
      <c r="PIN2" s="1815"/>
      <c r="PIO2" s="1815"/>
      <c r="PIP2" s="1815"/>
      <c r="PIQ2" s="1815"/>
      <c r="PIR2" s="1815"/>
      <c r="PIS2" s="1815"/>
      <c r="PIT2" s="1815"/>
      <c r="PIU2" s="1815"/>
      <c r="PIV2" s="1815"/>
      <c r="PIW2" s="1815"/>
      <c r="PIX2" s="1815"/>
      <c r="PIY2" s="1815"/>
      <c r="PIZ2" s="1815"/>
      <c r="PJA2" s="1815"/>
      <c r="PJB2" s="1815"/>
      <c r="PJC2" s="1815"/>
      <c r="PJD2" s="1815"/>
      <c r="PJE2" s="1815"/>
      <c r="PJF2" s="1815"/>
      <c r="PJG2" s="1815"/>
      <c r="PJH2" s="1815"/>
      <c r="PJI2" s="1815"/>
      <c r="PJJ2" s="1815"/>
      <c r="PJK2" s="1815"/>
      <c r="PJL2" s="1815"/>
      <c r="PJM2" s="1815"/>
      <c r="PJN2" s="1815"/>
      <c r="PJO2" s="1815"/>
      <c r="PJP2" s="1815"/>
      <c r="PJQ2" s="1815"/>
      <c r="PJR2" s="1815"/>
      <c r="PJS2" s="1815"/>
      <c r="PJT2" s="1815"/>
      <c r="PJU2" s="1815"/>
      <c r="PJV2" s="1815"/>
      <c r="PJW2" s="1815"/>
      <c r="PJX2" s="1815"/>
      <c r="PJY2" s="1815"/>
      <c r="PJZ2" s="1815"/>
      <c r="PKA2" s="1815"/>
      <c r="PKB2" s="1815"/>
      <c r="PKC2" s="1815"/>
      <c r="PKD2" s="1815"/>
      <c r="PKE2" s="1815"/>
      <c r="PKF2" s="1815"/>
      <c r="PKG2" s="1815"/>
      <c r="PKH2" s="1815"/>
      <c r="PKI2" s="1815"/>
      <c r="PKJ2" s="1815"/>
      <c r="PKK2" s="1815"/>
      <c r="PKL2" s="1815"/>
      <c r="PKM2" s="1815"/>
      <c r="PKN2" s="1815"/>
      <c r="PKO2" s="1815"/>
      <c r="PKP2" s="1815"/>
      <c r="PKQ2" s="1815"/>
      <c r="PKR2" s="1815"/>
      <c r="PKS2" s="1815"/>
      <c r="PKT2" s="1815"/>
      <c r="PKU2" s="1815"/>
      <c r="PKV2" s="1815"/>
      <c r="PKW2" s="1815"/>
      <c r="PKX2" s="1815"/>
      <c r="PKY2" s="1815"/>
      <c r="PKZ2" s="1815"/>
      <c r="PLA2" s="1815"/>
      <c r="PLB2" s="1815"/>
      <c r="PLC2" s="1815"/>
      <c r="PLD2" s="1815"/>
      <c r="PLE2" s="1815"/>
      <c r="PLF2" s="1815"/>
      <c r="PLG2" s="1815"/>
      <c r="PLH2" s="1815"/>
      <c r="PLI2" s="1815"/>
      <c r="PLJ2" s="1815"/>
      <c r="PLK2" s="1815"/>
      <c r="PLL2" s="1815"/>
      <c r="PLM2" s="1815"/>
      <c r="PLN2" s="1815"/>
      <c r="PLO2" s="1815"/>
      <c r="PLP2" s="1815"/>
      <c r="PLQ2" s="1815"/>
      <c r="PLR2" s="1815"/>
      <c r="PLS2" s="1815"/>
      <c r="PLT2" s="1815"/>
      <c r="PLU2" s="1815"/>
      <c r="PLV2" s="1815"/>
      <c r="PLW2" s="1815"/>
      <c r="PLX2" s="1815"/>
      <c r="PLY2" s="1815"/>
      <c r="PLZ2" s="1815"/>
      <c r="PMA2" s="1815"/>
      <c r="PMB2" s="1815"/>
      <c r="PMC2" s="1815"/>
      <c r="PMD2" s="1815"/>
      <c r="PME2" s="1815"/>
      <c r="PMF2" s="1815"/>
      <c r="PMG2" s="1815"/>
      <c r="PMH2" s="1815"/>
      <c r="PMI2" s="1815"/>
      <c r="PMJ2" s="1815"/>
      <c r="PMK2" s="1815"/>
      <c r="PML2" s="1815"/>
      <c r="PMM2" s="1815"/>
      <c r="PMN2" s="1815"/>
      <c r="PMO2" s="1815"/>
      <c r="PMP2" s="1815"/>
      <c r="PMQ2" s="1815"/>
      <c r="PMR2" s="1815"/>
      <c r="PMS2" s="1815"/>
      <c r="PMT2" s="1815"/>
      <c r="PMU2" s="1815"/>
      <c r="PMV2" s="1815"/>
      <c r="PMW2" s="1815"/>
      <c r="PMX2" s="1815"/>
      <c r="PMY2" s="1815"/>
      <c r="PMZ2" s="1815"/>
      <c r="PNA2" s="1815"/>
      <c r="PNB2" s="1815"/>
      <c r="PNC2" s="1815"/>
      <c r="PND2" s="1815"/>
      <c r="PNE2" s="1815"/>
      <c r="PNF2" s="1815"/>
      <c r="PNG2" s="1815"/>
      <c r="PNH2" s="1815"/>
      <c r="PNI2" s="1815"/>
      <c r="PNJ2" s="1815"/>
      <c r="PNK2" s="1815"/>
      <c r="PNL2" s="1815"/>
      <c r="PNM2" s="1815"/>
      <c r="PNN2" s="1815"/>
      <c r="PNO2" s="1815"/>
      <c r="PNP2" s="1815"/>
      <c r="PNQ2" s="1815"/>
      <c r="PNR2" s="1815"/>
      <c r="PNS2" s="1815"/>
      <c r="PNT2" s="1815"/>
      <c r="PNU2" s="1815"/>
      <c r="PNV2" s="1815"/>
      <c r="PNW2" s="1815"/>
      <c r="PNX2" s="1815"/>
      <c r="PNY2" s="1815"/>
      <c r="PNZ2" s="1815"/>
      <c r="POA2" s="1815"/>
      <c r="POB2" s="1815"/>
      <c r="POC2" s="1815"/>
      <c r="POD2" s="1815"/>
      <c r="POE2" s="1815"/>
      <c r="POF2" s="1815"/>
      <c r="POG2" s="1815"/>
      <c r="POH2" s="1815"/>
      <c r="POI2" s="1815"/>
      <c r="POJ2" s="1815"/>
      <c r="POK2" s="1815"/>
      <c r="POL2" s="1815"/>
      <c r="POM2" s="1815"/>
      <c r="PON2" s="1815"/>
      <c r="POO2" s="1815"/>
      <c r="POP2" s="1815"/>
      <c r="POQ2" s="1815"/>
      <c r="POR2" s="1815"/>
      <c r="POS2" s="1815"/>
      <c r="POT2" s="1815"/>
      <c r="POU2" s="1815"/>
      <c r="POV2" s="1815"/>
      <c r="POW2" s="1815"/>
      <c r="POX2" s="1815"/>
      <c r="POY2" s="1815"/>
      <c r="POZ2" s="1815"/>
      <c r="PPA2" s="1815"/>
      <c r="PPB2" s="1815"/>
      <c r="PPC2" s="1815"/>
      <c r="PPD2" s="1815"/>
      <c r="PPE2" s="1815"/>
      <c r="PPF2" s="1815"/>
      <c r="PPG2" s="1815"/>
      <c r="PPH2" s="1815"/>
      <c r="PPI2" s="1815"/>
      <c r="PPJ2" s="1815"/>
      <c r="PPK2" s="1815"/>
      <c r="PPL2" s="1815"/>
      <c r="PPM2" s="1815"/>
      <c r="PPN2" s="1815"/>
      <c r="PPO2" s="1815"/>
      <c r="PPP2" s="1815"/>
      <c r="PPQ2" s="1815"/>
      <c r="PPR2" s="1815"/>
      <c r="PPS2" s="1815"/>
      <c r="PPT2" s="1815"/>
      <c r="PPU2" s="1815"/>
      <c r="PPV2" s="1815"/>
      <c r="PPW2" s="1815"/>
      <c r="PPX2" s="1815"/>
      <c r="PPY2" s="1815"/>
      <c r="PPZ2" s="1815"/>
      <c r="PQA2" s="1815"/>
      <c r="PQB2" s="1815"/>
      <c r="PQC2" s="1815"/>
      <c r="PQD2" s="1815"/>
      <c r="PQE2" s="1815"/>
      <c r="PQF2" s="1815"/>
      <c r="PQG2" s="1815"/>
      <c r="PQH2" s="1815"/>
      <c r="PQI2" s="1815"/>
      <c r="PQJ2" s="1815"/>
      <c r="PQK2" s="1815"/>
      <c r="PQL2" s="1815"/>
      <c r="PQM2" s="1815"/>
      <c r="PQN2" s="1815"/>
      <c r="PQO2" s="1815"/>
      <c r="PQP2" s="1815"/>
      <c r="PQQ2" s="1815"/>
      <c r="PQR2" s="1815"/>
      <c r="PQS2" s="1815"/>
      <c r="PQT2" s="1815"/>
      <c r="PQU2" s="1815"/>
      <c r="PQV2" s="1815"/>
      <c r="PQW2" s="1815"/>
      <c r="PQX2" s="1815"/>
      <c r="PQY2" s="1815"/>
      <c r="PQZ2" s="1815"/>
      <c r="PRA2" s="1815"/>
      <c r="PRB2" s="1815"/>
      <c r="PRC2" s="1815"/>
      <c r="PRD2" s="1815"/>
      <c r="PRE2" s="1815"/>
      <c r="PRF2" s="1815"/>
      <c r="PRG2" s="1815"/>
      <c r="PRH2" s="1815"/>
      <c r="PRI2" s="1815"/>
      <c r="PRJ2" s="1815"/>
      <c r="PRK2" s="1815"/>
      <c r="PRL2" s="1815"/>
      <c r="PRM2" s="1815"/>
      <c r="PRN2" s="1815"/>
      <c r="PRO2" s="1815"/>
      <c r="PRP2" s="1815"/>
      <c r="PRQ2" s="1815"/>
      <c r="PRR2" s="1815"/>
      <c r="PRS2" s="1815"/>
      <c r="PRT2" s="1815"/>
      <c r="PRU2" s="1815"/>
      <c r="PRV2" s="1815"/>
      <c r="PRW2" s="1815"/>
      <c r="PRX2" s="1815"/>
      <c r="PRY2" s="1815"/>
      <c r="PRZ2" s="1815"/>
      <c r="PSA2" s="1815"/>
      <c r="PSB2" s="1815"/>
      <c r="PSC2" s="1815"/>
      <c r="PSD2" s="1815"/>
      <c r="PSE2" s="1815"/>
      <c r="PSF2" s="1815"/>
      <c r="PSG2" s="1815"/>
      <c r="PSH2" s="1815"/>
      <c r="PSI2" s="1815"/>
      <c r="PSJ2" s="1815"/>
      <c r="PSK2" s="1815"/>
      <c r="PSL2" s="1815"/>
      <c r="PSM2" s="1815"/>
      <c r="PSN2" s="1815"/>
      <c r="PSO2" s="1815"/>
      <c r="PSP2" s="1815"/>
      <c r="PSQ2" s="1815"/>
      <c r="PSR2" s="1815"/>
      <c r="PSS2" s="1815"/>
      <c r="PST2" s="1815"/>
      <c r="PSU2" s="1815"/>
      <c r="PSV2" s="1815"/>
      <c r="PSW2" s="1815"/>
      <c r="PSX2" s="1815"/>
      <c r="PSY2" s="1815"/>
      <c r="PSZ2" s="1815"/>
      <c r="PTA2" s="1815"/>
      <c r="PTB2" s="1815"/>
      <c r="PTC2" s="1815"/>
      <c r="PTD2" s="1815"/>
      <c r="PTE2" s="1815"/>
      <c r="PTF2" s="1815"/>
      <c r="PTG2" s="1815"/>
      <c r="PTH2" s="1815"/>
      <c r="PTI2" s="1815"/>
      <c r="PTJ2" s="1815"/>
      <c r="PTK2" s="1815"/>
      <c r="PTL2" s="1815"/>
      <c r="PTM2" s="1815"/>
      <c r="PTN2" s="1815"/>
      <c r="PTO2" s="1815"/>
      <c r="PTP2" s="1815"/>
      <c r="PTQ2" s="1815"/>
      <c r="PTR2" s="1815"/>
      <c r="PTS2" s="1815"/>
      <c r="PTT2" s="1815"/>
      <c r="PTU2" s="1815"/>
      <c r="PTV2" s="1815"/>
      <c r="PTW2" s="1815"/>
      <c r="PTX2" s="1815"/>
      <c r="PTY2" s="1815"/>
      <c r="PTZ2" s="1815"/>
      <c r="PUA2" s="1815"/>
      <c r="PUB2" s="1815"/>
      <c r="PUC2" s="1815"/>
      <c r="PUD2" s="1815"/>
      <c r="PUE2" s="1815"/>
      <c r="PUF2" s="1815"/>
      <c r="PUG2" s="1815"/>
      <c r="PUH2" s="1815"/>
      <c r="PUI2" s="1815"/>
      <c r="PUJ2" s="1815"/>
      <c r="PUK2" s="1815"/>
      <c r="PUL2" s="1815"/>
      <c r="PUM2" s="1815"/>
      <c r="PUN2" s="1815"/>
      <c r="PUO2" s="1815"/>
      <c r="PUP2" s="1815"/>
      <c r="PUQ2" s="1815"/>
      <c r="PUR2" s="1815"/>
      <c r="PUS2" s="1815"/>
      <c r="PUT2" s="1815"/>
      <c r="PUU2" s="1815"/>
      <c r="PUV2" s="1815"/>
      <c r="PUW2" s="1815"/>
      <c r="PUX2" s="1815"/>
      <c r="PUY2" s="1815"/>
      <c r="PUZ2" s="1815"/>
      <c r="PVA2" s="1815"/>
      <c r="PVB2" s="1815"/>
      <c r="PVC2" s="1815"/>
      <c r="PVD2" s="1815"/>
      <c r="PVE2" s="1815"/>
      <c r="PVF2" s="1815"/>
      <c r="PVG2" s="1815"/>
      <c r="PVH2" s="1815"/>
      <c r="PVI2" s="1815"/>
      <c r="PVJ2" s="1815"/>
      <c r="PVK2" s="1815"/>
      <c r="PVL2" s="1815"/>
      <c r="PVM2" s="1815"/>
      <c r="PVN2" s="1815"/>
      <c r="PVO2" s="1815"/>
      <c r="PVP2" s="1815"/>
      <c r="PVQ2" s="1815"/>
      <c r="PVR2" s="1815"/>
      <c r="PVS2" s="1815"/>
      <c r="PVT2" s="1815"/>
      <c r="PVU2" s="1815"/>
      <c r="PVV2" s="1815"/>
      <c r="PVW2" s="1815"/>
      <c r="PVX2" s="1815"/>
      <c r="PVY2" s="1815"/>
      <c r="PVZ2" s="1815"/>
      <c r="PWA2" s="1815"/>
      <c r="PWB2" s="1815"/>
      <c r="PWC2" s="1815"/>
      <c r="PWD2" s="1815"/>
      <c r="PWE2" s="1815"/>
      <c r="PWF2" s="1815"/>
      <c r="PWG2" s="1815"/>
      <c r="PWH2" s="1815"/>
      <c r="PWI2" s="1815"/>
      <c r="PWJ2" s="1815"/>
      <c r="PWK2" s="1815"/>
      <c r="PWL2" s="1815"/>
      <c r="PWM2" s="1815"/>
      <c r="PWN2" s="1815"/>
      <c r="PWO2" s="1815"/>
      <c r="PWP2" s="1815"/>
      <c r="PWQ2" s="1815"/>
      <c r="PWR2" s="1815"/>
      <c r="PWS2" s="1815"/>
      <c r="PWT2" s="1815"/>
      <c r="PWU2" s="1815"/>
      <c r="PWV2" s="1815"/>
      <c r="PWW2" s="1815"/>
      <c r="PWX2" s="1815"/>
      <c r="PWY2" s="1815"/>
      <c r="PWZ2" s="1815"/>
      <c r="PXA2" s="1815"/>
      <c r="PXB2" s="1815"/>
      <c r="PXC2" s="1815"/>
      <c r="PXD2" s="1815"/>
      <c r="PXE2" s="1815"/>
      <c r="PXF2" s="1815"/>
      <c r="PXG2" s="1815"/>
      <c r="PXH2" s="1815"/>
      <c r="PXI2" s="1815"/>
      <c r="PXJ2" s="1815"/>
      <c r="PXK2" s="1815"/>
      <c r="PXL2" s="1815"/>
      <c r="PXM2" s="1815"/>
      <c r="PXN2" s="1815"/>
      <c r="PXO2" s="1815"/>
      <c r="PXP2" s="1815"/>
      <c r="PXQ2" s="1815"/>
      <c r="PXR2" s="1815"/>
      <c r="PXS2" s="1815"/>
      <c r="PXT2" s="1815"/>
      <c r="PXU2" s="1815"/>
      <c r="PXV2" s="1815"/>
      <c r="PXW2" s="1815"/>
      <c r="PXX2" s="1815"/>
      <c r="PXY2" s="1815"/>
      <c r="PXZ2" s="1815"/>
      <c r="PYA2" s="1815"/>
      <c r="PYB2" s="1815"/>
      <c r="PYC2" s="1815"/>
      <c r="PYD2" s="1815"/>
      <c r="PYE2" s="1815"/>
      <c r="PYF2" s="1815"/>
      <c r="PYG2" s="1815"/>
      <c r="PYH2" s="1815"/>
      <c r="PYI2" s="1815"/>
      <c r="PYJ2" s="1815"/>
      <c r="PYK2" s="1815"/>
      <c r="PYL2" s="1815"/>
      <c r="PYM2" s="1815"/>
      <c r="PYN2" s="1815"/>
      <c r="PYO2" s="1815"/>
      <c r="PYP2" s="1815"/>
      <c r="PYQ2" s="1815"/>
      <c r="PYR2" s="1815"/>
      <c r="PYS2" s="1815"/>
      <c r="PYT2" s="1815"/>
      <c r="PYU2" s="1815"/>
      <c r="PYV2" s="1815"/>
      <c r="PYW2" s="1815"/>
      <c r="PYX2" s="1815"/>
      <c r="PYY2" s="1815"/>
      <c r="PYZ2" s="1815"/>
      <c r="PZA2" s="1815"/>
      <c r="PZB2" s="1815"/>
      <c r="PZC2" s="1815"/>
      <c r="PZD2" s="1815"/>
      <c r="PZE2" s="1815"/>
      <c r="PZF2" s="1815"/>
      <c r="PZG2" s="1815"/>
      <c r="PZH2" s="1815"/>
      <c r="PZI2" s="1815"/>
      <c r="PZJ2" s="1815"/>
      <c r="PZK2" s="1815"/>
      <c r="PZL2" s="1815"/>
      <c r="PZM2" s="1815"/>
      <c r="PZN2" s="1815"/>
      <c r="PZO2" s="1815"/>
      <c r="PZP2" s="1815"/>
      <c r="PZQ2" s="1815"/>
      <c r="PZR2" s="1815"/>
      <c r="PZS2" s="1815"/>
      <c r="PZT2" s="1815"/>
      <c r="PZU2" s="1815"/>
      <c r="PZV2" s="1815"/>
      <c r="PZW2" s="1815"/>
      <c r="PZX2" s="1815"/>
      <c r="PZY2" s="1815"/>
      <c r="PZZ2" s="1815"/>
      <c r="QAA2" s="1815"/>
      <c r="QAB2" s="1815"/>
      <c r="QAC2" s="1815"/>
      <c r="QAD2" s="1815"/>
      <c r="QAE2" s="1815"/>
      <c r="QAF2" s="1815"/>
      <c r="QAG2" s="1815"/>
      <c r="QAH2" s="1815"/>
      <c r="QAI2" s="1815"/>
      <c r="QAJ2" s="1815"/>
      <c r="QAK2" s="1815"/>
      <c r="QAL2" s="1815"/>
      <c r="QAM2" s="1815"/>
      <c r="QAN2" s="1815"/>
      <c r="QAO2" s="1815"/>
      <c r="QAP2" s="1815"/>
      <c r="QAQ2" s="1815"/>
      <c r="QAR2" s="1815"/>
      <c r="QAS2" s="1815"/>
      <c r="QAT2" s="1815"/>
      <c r="QAU2" s="1815"/>
      <c r="QAV2" s="1815"/>
      <c r="QAW2" s="1815"/>
      <c r="QAX2" s="1815"/>
      <c r="QAY2" s="1815"/>
      <c r="QAZ2" s="1815"/>
      <c r="QBA2" s="1815"/>
      <c r="QBB2" s="1815"/>
      <c r="QBC2" s="1815"/>
      <c r="QBD2" s="1815"/>
      <c r="QBE2" s="1815"/>
      <c r="QBF2" s="1815"/>
      <c r="QBG2" s="1815"/>
      <c r="QBH2" s="1815"/>
      <c r="QBI2" s="1815"/>
      <c r="QBJ2" s="1815"/>
      <c r="QBK2" s="1815"/>
      <c r="QBL2" s="1815"/>
      <c r="QBM2" s="1815"/>
      <c r="QBN2" s="1815"/>
      <c r="QBO2" s="1815"/>
      <c r="QBP2" s="1815"/>
      <c r="QBQ2" s="1815"/>
      <c r="QBR2" s="1815"/>
      <c r="QBS2" s="1815"/>
      <c r="QBT2" s="1815"/>
      <c r="QBU2" s="1815"/>
      <c r="QBV2" s="1815"/>
      <c r="QBW2" s="1815"/>
      <c r="QBX2" s="1815"/>
      <c r="QBY2" s="1815"/>
      <c r="QBZ2" s="1815"/>
      <c r="QCA2" s="1815"/>
      <c r="QCB2" s="1815"/>
      <c r="QCC2" s="1815"/>
      <c r="QCD2" s="1815"/>
      <c r="QCE2" s="1815"/>
      <c r="QCF2" s="1815"/>
      <c r="QCG2" s="1815"/>
      <c r="QCH2" s="1815"/>
      <c r="QCI2" s="1815"/>
      <c r="QCJ2" s="1815"/>
      <c r="QCK2" s="1815"/>
      <c r="QCL2" s="1815"/>
      <c r="QCM2" s="1815"/>
      <c r="QCN2" s="1815"/>
      <c r="QCO2" s="1815"/>
      <c r="QCP2" s="1815"/>
      <c r="QCQ2" s="1815"/>
      <c r="QCR2" s="1815"/>
      <c r="QCS2" s="1815"/>
      <c r="QCT2" s="1815"/>
      <c r="QCU2" s="1815"/>
      <c r="QCV2" s="1815"/>
      <c r="QCW2" s="1815"/>
      <c r="QCX2" s="1815"/>
      <c r="QCY2" s="1815"/>
      <c r="QCZ2" s="1815"/>
      <c r="QDA2" s="1815"/>
      <c r="QDB2" s="1815"/>
      <c r="QDC2" s="1815"/>
      <c r="QDD2" s="1815"/>
      <c r="QDE2" s="1815"/>
      <c r="QDF2" s="1815"/>
      <c r="QDG2" s="1815"/>
      <c r="QDH2" s="1815"/>
      <c r="QDI2" s="1815"/>
      <c r="QDJ2" s="1815"/>
      <c r="QDK2" s="1815"/>
      <c r="QDL2" s="1815"/>
      <c r="QDM2" s="1815"/>
      <c r="QDN2" s="1815"/>
      <c r="QDO2" s="1815"/>
      <c r="QDP2" s="1815"/>
      <c r="QDQ2" s="1815"/>
      <c r="QDR2" s="1815"/>
      <c r="QDS2" s="1815"/>
      <c r="QDT2" s="1815"/>
      <c r="QDU2" s="1815"/>
      <c r="QDV2" s="1815"/>
      <c r="QDW2" s="1815"/>
      <c r="QDX2" s="1815"/>
      <c r="QDY2" s="1815"/>
      <c r="QDZ2" s="1815"/>
      <c r="QEA2" s="1815"/>
      <c r="QEB2" s="1815"/>
      <c r="QEC2" s="1815"/>
      <c r="QED2" s="1815"/>
      <c r="QEE2" s="1815"/>
      <c r="QEF2" s="1815"/>
      <c r="QEG2" s="1815"/>
      <c r="QEH2" s="1815"/>
      <c r="QEI2" s="1815"/>
      <c r="QEJ2" s="1815"/>
      <c r="QEK2" s="1815"/>
      <c r="QEL2" s="1815"/>
      <c r="QEM2" s="1815"/>
      <c r="QEN2" s="1815"/>
      <c r="QEO2" s="1815"/>
      <c r="QEP2" s="1815"/>
      <c r="QEQ2" s="1815"/>
      <c r="QER2" s="1815"/>
      <c r="QES2" s="1815"/>
      <c r="QET2" s="1815"/>
      <c r="QEU2" s="1815"/>
      <c r="QEV2" s="1815"/>
      <c r="QEW2" s="1815"/>
      <c r="QEX2" s="1815"/>
      <c r="QEY2" s="1815"/>
      <c r="QEZ2" s="1815"/>
      <c r="QFA2" s="1815"/>
      <c r="QFB2" s="1815"/>
      <c r="QFC2" s="1815"/>
      <c r="QFD2" s="1815"/>
      <c r="QFE2" s="1815"/>
      <c r="QFF2" s="1815"/>
      <c r="QFG2" s="1815"/>
      <c r="QFH2" s="1815"/>
      <c r="QFI2" s="1815"/>
      <c r="QFJ2" s="1815"/>
      <c r="QFK2" s="1815"/>
      <c r="QFL2" s="1815"/>
      <c r="QFM2" s="1815"/>
      <c r="QFN2" s="1815"/>
      <c r="QFO2" s="1815"/>
      <c r="QFP2" s="1815"/>
      <c r="QFQ2" s="1815"/>
      <c r="QFR2" s="1815"/>
      <c r="QFS2" s="1815"/>
      <c r="QFT2" s="1815"/>
      <c r="QFU2" s="1815"/>
      <c r="QFV2" s="1815"/>
      <c r="QFW2" s="1815"/>
      <c r="QFX2" s="1815"/>
      <c r="QFY2" s="1815"/>
      <c r="QFZ2" s="1815"/>
      <c r="QGA2" s="1815"/>
      <c r="QGB2" s="1815"/>
      <c r="QGC2" s="1815"/>
      <c r="QGD2" s="1815"/>
      <c r="QGE2" s="1815"/>
      <c r="QGF2" s="1815"/>
      <c r="QGG2" s="1815"/>
      <c r="QGH2" s="1815"/>
      <c r="QGI2" s="1815"/>
      <c r="QGJ2" s="1815"/>
      <c r="QGK2" s="1815"/>
      <c r="QGL2" s="1815"/>
      <c r="QGM2" s="1815"/>
      <c r="QGN2" s="1815"/>
      <c r="QGO2" s="1815"/>
      <c r="QGP2" s="1815"/>
      <c r="QGQ2" s="1815"/>
      <c r="QGR2" s="1815"/>
      <c r="QGS2" s="1815"/>
      <c r="QGT2" s="1815"/>
      <c r="QGU2" s="1815"/>
      <c r="QGV2" s="1815"/>
      <c r="QGW2" s="1815"/>
      <c r="QGX2" s="1815"/>
      <c r="QGY2" s="1815"/>
      <c r="QGZ2" s="1815"/>
      <c r="QHA2" s="1815"/>
      <c r="QHB2" s="1815"/>
      <c r="QHC2" s="1815"/>
      <c r="QHD2" s="1815"/>
      <c r="QHE2" s="1815"/>
      <c r="QHF2" s="1815"/>
      <c r="QHG2" s="1815"/>
      <c r="QHH2" s="1815"/>
      <c r="QHI2" s="1815"/>
      <c r="QHJ2" s="1815"/>
      <c r="QHK2" s="1815"/>
      <c r="QHL2" s="1815"/>
      <c r="QHM2" s="1815"/>
      <c r="QHN2" s="1815"/>
      <c r="QHO2" s="1815"/>
      <c r="QHP2" s="1815"/>
      <c r="QHQ2" s="1815"/>
      <c r="QHR2" s="1815"/>
      <c r="QHS2" s="1815"/>
      <c r="QHT2" s="1815"/>
      <c r="QHU2" s="1815"/>
      <c r="QHV2" s="1815"/>
      <c r="QHW2" s="1815"/>
      <c r="QHX2" s="1815"/>
      <c r="QHY2" s="1815"/>
      <c r="QHZ2" s="1815"/>
      <c r="QIA2" s="1815"/>
      <c r="QIB2" s="1815"/>
      <c r="QIC2" s="1815"/>
      <c r="QID2" s="1815"/>
      <c r="QIE2" s="1815"/>
      <c r="QIF2" s="1815"/>
      <c r="QIG2" s="1815"/>
      <c r="QIH2" s="1815"/>
      <c r="QII2" s="1815"/>
      <c r="QIJ2" s="1815"/>
      <c r="QIK2" s="1815"/>
      <c r="QIL2" s="1815"/>
      <c r="QIM2" s="1815"/>
      <c r="QIN2" s="1815"/>
      <c r="QIO2" s="1815"/>
      <c r="QIP2" s="1815"/>
      <c r="QIQ2" s="1815"/>
      <c r="QIR2" s="1815"/>
      <c r="QIS2" s="1815"/>
      <c r="QIT2" s="1815"/>
      <c r="QIU2" s="1815"/>
      <c r="QIV2" s="1815"/>
      <c r="QIW2" s="1815"/>
      <c r="QIX2" s="1815"/>
      <c r="QIY2" s="1815"/>
      <c r="QIZ2" s="1815"/>
      <c r="QJA2" s="1815"/>
      <c r="QJB2" s="1815"/>
      <c r="QJC2" s="1815"/>
      <c r="QJD2" s="1815"/>
      <c r="QJE2" s="1815"/>
      <c r="QJF2" s="1815"/>
      <c r="QJG2" s="1815"/>
      <c r="QJH2" s="1815"/>
      <c r="QJI2" s="1815"/>
      <c r="QJJ2" s="1815"/>
      <c r="QJK2" s="1815"/>
      <c r="QJL2" s="1815"/>
      <c r="QJM2" s="1815"/>
      <c r="QJN2" s="1815"/>
      <c r="QJO2" s="1815"/>
      <c r="QJP2" s="1815"/>
      <c r="QJQ2" s="1815"/>
      <c r="QJR2" s="1815"/>
      <c r="QJS2" s="1815"/>
      <c r="QJT2" s="1815"/>
      <c r="QJU2" s="1815"/>
      <c r="QJV2" s="1815"/>
      <c r="QJW2" s="1815"/>
      <c r="QJX2" s="1815"/>
      <c r="QJY2" s="1815"/>
      <c r="QJZ2" s="1815"/>
      <c r="QKA2" s="1815"/>
      <c r="QKB2" s="1815"/>
      <c r="QKC2" s="1815"/>
      <c r="QKD2" s="1815"/>
      <c r="QKE2" s="1815"/>
      <c r="QKF2" s="1815"/>
      <c r="QKG2" s="1815"/>
      <c r="QKH2" s="1815"/>
      <c r="QKI2" s="1815"/>
      <c r="QKJ2" s="1815"/>
      <c r="QKK2" s="1815"/>
      <c r="QKL2" s="1815"/>
      <c r="QKM2" s="1815"/>
      <c r="QKN2" s="1815"/>
      <c r="QKO2" s="1815"/>
      <c r="QKP2" s="1815"/>
      <c r="QKQ2" s="1815"/>
      <c r="QKR2" s="1815"/>
      <c r="QKS2" s="1815"/>
      <c r="QKT2" s="1815"/>
      <c r="QKU2" s="1815"/>
      <c r="QKV2" s="1815"/>
      <c r="QKW2" s="1815"/>
      <c r="QKX2" s="1815"/>
      <c r="QKY2" s="1815"/>
      <c r="QKZ2" s="1815"/>
      <c r="QLA2" s="1815"/>
      <c r="QLB2" s="1815"/>
      <c r="QLC2" s="1815"/>
      <c r="QLD2" s="1815"/>
      <c r="QLE2" s="1815"/>
      <c r="QLF2" s="1815"/>
      <c r="QLG2" s="1815"/>
      <c r="QLH2" s="1815"/>
      <c r="QLI2" s="1815"/>
      <c r="QLJ2" s="1815"/>
      <c r="QLK2" s="1815"/>
      <c r="QLL2" s="1815"/>
      <c r="QLM2" s="1815"/>
      <c r="QLN2" s="1815"/>
      <c r="QLO2" s="1815"/>
      <c r="QLP2" s="1815"/>
      <c r="QLQ2" s="1815"/>
      <c r="QLR2" s="1815"/>
      <c r="QLS2" s="1815"/>
      <c r="QLT2" s="1815"/>
      <c r="QLU2" s="1815"/>
      <c r="QLV2" s="1815"/>
      <c r="QLW2" s="1815"/>
      <c r="QLX2" s="1815"/>
      <c r="QLY2" s="1815"/>
      <c r="QLZ2" s="1815"/>
      <c r="QMA2" s="1815"/>
      <c r="QMB2" s="1815"/>
      <c r="QMC2" s="1815"/>
      <c r="QMD2" s="1815"/>
      <c r="QME2" s="1815"/>
      <c r="QMF2" s="1815"/>
      <c r="QMG2" s="1815"/>
      <c r="QMH2" s="1815"/>
      <c r="QMI2" s="1815"/>
      <c r="QMJ2" s="1815"/>
      <c r="QMK2" s="1815"/>
      <c r="QML2" s="1815"/>
      <c r="QMM2" s="1815"/>
      <c r="QMN2" s="1815"/>
      <c r="QMO2" s="1815"/>
      <c r="QMP2" s="1815"/>
      <c r="QMQ2" s="1815"/>
      <c r="QMR2" s="1815"/>
      <c r="QMS2" s="1815"/>
      <c r="QMT2" s="1815"/>
      <c r="QMU2" s="1815"/>
      <c r="QMV2" s="1815"/>
      <c r="QMW2" s="1815"/>
      <c r="QMX2" s="1815"/>
      <c r="QMY2" s="1815"/>
      <c r="QMZ2" s="1815"/>
      <c r="QNA2" s="1815"/>
      <c r="QNB2" s="1815"/>
      <c r="QNC2" s="1815"/>
      <c r="QND2" s="1815"/>
      <c r="QNE2" s="1815"/>
      <c r="QNF2" s="1815"/>
      <c r="QNG2" s="1815"/>
      <c r="QNH2" s="1815"/>
      <c r="QNI2" s="1815"/>
      <c r="QNJ2" s="1815"/>
      <c r="QNK2" s="1815"/>
      <c r="QNL2" s="1815"/>
      <c r="QNM2" s="1815"/>
      <c r="QNN2" s="1815"/>
      <c r="QNO2" s="1815"/>
      <c r="QNP2" s="1815"/>
      <c r="QNQ2" s="1815"/>
      <c r="QNR2" s="1815"/>
      <c r="QNS2" s="1815"/>
      <c r="QNT2" s="1815"/>
      <c r="QNU2" s="1815"/>
      <c r="QNV2" s="1815"/>
      <c r="QNW2" s="1815"/>
      <c r="QNX2" s="1815"/>
      <c r="QNY2" s="1815"/>
      <c r="QNZ2" s="1815"/>
      <c r="QOA2" s="1815"/>
      <c r="QOB2" s="1815"/>
      <c r="QOC2" s="1815"/>
      <c r="QOD2" s="1815"/>
      <c r="QOE2" s="1815"/>
      <c r="QOF2" s="1815"/>
      <c r="QOG2" s="1815"/>
      <c r="QOH2" s="1815"/>
      <c r="QOI2" s="1815"/>
      <c r="QOJ2" s="1815"/>
      <c r="QOK2" s="1815"/>
      <c r="QOL2" s="1815"/>
      <c r="QOM2" s="1815"/>
      <c r="QON2" s="1815"/>
      <c r="QOO2" s="1815"/>
      <c r="QOP2" s="1815"/>
      <c r="QOQ2" s="1815"/>
      <c r="QOR2" s="1815"/>
      <c r="QOS2" s="1815"/>
      <c r="QOT2" s="1815"/>
      <c r="QOU2" s="1815"/>
      <c r="QOV2" s="1815"/>
      <c r="QOW2" s="1815"/>
      <c r="QOX2" s="1815"/>
      <c r="QOY2" s="1815"/>
      <c r="QOZ2" s="1815"/>
      <c r="QPA2" s="1815"/>
      <c r="QPB2" s="1815"/>
      <c r="QPC2" s="1815"/>
      <c r="QPD2" s="1815"/>
      <c r="QPE2" s="1815"/>
      <c r="QPF2" s="1815"/>
      <c r="QPG2" s="1815"/>
      <c r="QPH2" s="1815"/>
      <c r="QPI2" s="1815"/>
      <c r="QPJ2" s="1815"/>
      <c r="QPK2" s="1815"/>
      <c r="QPL2" s="1815"/>
      <c r="QPM2" s="1815"/>
      <c r="QPN2" s="1815"/>
      <c r="QPO2" s="1815"/>
      <c r="QPP2" s="1815"/>
      <c r="QPQ2" s="1815"/>
      <c r="QPR2" s="1815"/>
      <c r="QPS2" s="1815"/>
      <c r="QPT2" s="1815"/>
      <c r="QPU2" s="1815"/>
      <c r="QPV2" s="1815"/>
      <c r="QPW2" s="1815"/>
      <c r="QPX2" s="1815"/>
      <c r="QPY2" s="1815"/>
      <c r="QPZ2" s="1815"/>
      <c r="QQA2" s="1815"/>
      <c r="QQB2" s="1815"/>
      <c r="QQC2" s="1815"/>
      <c r="QQD2" s="1815"/>
      <c r="QQE2" s="1815"/>
      <c r="QQF2" s="1815"/>
      <c r="QQG2" s="1815"/>
      <c r="QQH2" s="1815"/>
      <c r="QQI2" s="1815"/>
      <c r="QQJ2" s="1815"/>
      <c r="QQK2" s="1815"/>
      <c r="QQL2" s="1815"/>
      <c r="QQM2" s="1815"/>
      <c r="QQN2" s="1815"/>
      <c r="QQO2" s="1815"/>
      <c r="QQP2" s="1815"/>
      <c r="QQQ2" s="1815"/>
      <c r="QQR2" s="1815"/>
      <c r="QQS2" s="1815"/>
      <c r="QQT2" s="1815"/>
      <c r="QQU2" s="1815"/>
      <c r="QQV2" s="1815"/>
      <c r="QQW2" s="1815"/>
      <c r="QQX2" s="1815"/>
      <c r="QQY2" s="1815"/>
      <c r="QQZ2" s="1815"/>
      <c r="QRA2" s="1815"/>
      <c r="QRB2" s="1815"/>
      <c r="QRC2" s="1815"/>
      <c r="QRD2" s="1815"/>
      <c r="QRE2" s="1815"/>
      <c r="QRF2" s="1815"/>
      <c r="QRG2" s="1815"/>
      <c r="QRH2" s="1815"/>
      <c r="QRI2" s="1815"/>
      <c r="QRJ2" s="1815"/>
      <c r="QRK2" s="1815"/>
      <c r="QRL2" s="1815"/>
      <c r="QRM2" s="1815"/>
      <c r="QRN2" s="1815"/>
      <c r="QRO2" s="1815"/>
      <c r="QRP2" s="1815"/>
      <c r="QRQ2" s="1815"/>
      <c r="QRR2" s="1815"/>
      <c r="QRS2" s="1815"/>
      <c r="QRT2" s="1815"/>
      <c r="QRU2" s="1815"/>
      <c r="QRV2" s="1815"/>
      <c r="QRW2" s="1815"/>
      <c r="QRX2" s="1815"/>
      <c r="QRY2" s="1815"/>
      <c r="QRZ2" s="1815"/>
      <c r="QSA2" s="1815"/>
      <c r="QSB2" s="1815"/>
      <c r="QSC2" s="1815"/>
      <c r="QSD2" s="1815"/>
      <c r="QSE2" s="1815"/>
      <c r="QSF2" s="1815"/>
      <c r="QSG2" s="1815"/>
      <c r="QSH2" s="1815"/>
      <c r="QSI2" s="1815"/>
      <c r="QSJ2" s="1815"/>
      <c r="QSK2" s="1815"/>
      <c r="QSL2" s="1815"/>
      <c r="QSM2" s="1815"/>
      <c r="QSN2" s="1815"/>
      <c r="QSO2" s="1815"/>
      <c r="QSP2" s="1815"/>
      <c r="QSQ2" s="1815"/>
      <c r="QSR2" s="1815"/>
      <c r="QSS2" s="1815"/>
      <c r="QST2" s="1815"/>
      <c r="QSU2" s="1815"/>
      <c r="QSV2" s="1815"/>
      <c r="QSW2" s="1815"/>
      <c r="QSX2" s="1815"/>
      <c r="QSY2" s="1815"/>
      <c r="QSZ2" s="1815"/>
      <c r="QTA2" s="1815"/>
      <c r="QTB2" s="1815"/>
      <c r="QTC2" s="1815"/>
      <c r="QTD2" s="1815"/>
      <c r="QTE2" s="1815"/>
      <c r="QTF2" s="1815"/>
      <c r="QTG2" s="1815"/>
      <c r="QTH2" s="1815"/>
      <c r="QTI2" s="1815"/>
      <c r="QTJ2" s="1815"/>
      <c r="QTK2" s="1815"/>
      <c r="QTL2" s="1815"/>
      <c r="QTM2" s="1815"/>
      <c r="QTN2" s="1815"/>
      <c r="QTO2" s="1815"/>
      <c r="QTP2" s="1815"/>
      <c r="QTQ2" s="1815"/>
      <c r="QTR2" s="1815"/>
      <c r="QTS2" s="1815"/>
      <c r="QTT2" s="1815"/>
      <c r="QTU2" s="1815"/>
      <c r="QTV2" s="1815"/>
      <c r="QTW2" s="1815"/>
      <c r="QTX2" s="1815"/>
      <c r="QTY2" s="1815"/>
      <c r="QTZ2" s="1815"/>
      <c r="QUA2" s="1815"/>
      <c r="QUB2" s="1815"/>
      <c r="QUC2" s="1815"/>
      <c r="QUD2" s="1815"/>
      <c r="QUE2" s="1815"/>
      <c r="QUF2" s="1815"/>
      <c r="QUG2" s="1815"/>
      <c r="QUH2" s="1815"/>
      <c r="QUI2" s="1815"/>
      <c r="QUJ2" s="1815"/>
      <c r="QUK2" s="1815"/>
      <c r="QUL2" s="1815"/>
      <c r="QUM2" s="1815"/>
      <c r="QUN2" s="1815"/>
      <c r="QUO2" s="1815"/>
      <c r="QUP2" s="1815"/>
      <c r="QUQ2" s="1815"/>
      <c r="QUR2" s="1815"/>
      <c r="QUS2" s="1815"/>
      <c r="QUT2" s="1815"/>
      <c r="QUU2" s="1815"/>
      <c r="QUV2" s="1815"/>
      <c r="QUW2" s="1815"/>
      <c r="QUX2" s="1815"/>
      <c r="QUY2" s="1815"/>
      <c r="QUZ2" s="1815"/>
      <c r="QVA2" s="1815"/>
      <c r="QVB2" s="1815"/>
      <c r="QVC2" s="1815"/>
      <c r="QVD2" s="1815"/>
      <c r="QVE2" s="1815"/>
      <c r="QVF2" s="1815"/>
      <c r="QVG2" s="1815"/>
      <c r="QVH2" s="1815"/>
      <c r="QVI2" s="1815"/>
      <c r="QVJ2" s="1815"/>
      <c r="QVK2" s="1815"/>
      <c r="QVL2" s="1815"/>
      <c r="QVM2" s="1815"/>
      <c r="QVN2" s="1815"/>
      <c r="QVO2" s="1815"/>
      <c r="QVP2" s="1815"/>
      <c r="QVQ2" s="1815"/>
      <c r="QVR2" s="1815"/>
      <c r="QVS2" s="1815"/>
      <c r="QVT2" s="1815"/>
      <c r="QVU2" s="1815"/>
      <c r="QVV2" s="1815"/>
      <c r="QVW2" s="1815"/>
      <c r="QVX2" s="1815"/>
      <c r="QVY2" s="1815"/>
      <c r="QVZ2" s="1815"/>
      <c r="QWA2" s="1815"/>
      <c r="QWB2" s="1815"/>
      <c r="QWC2" s="1815"/>
      <c r="QWD2" s="1815"/>
      <c r="QWE2" s="1815"/>
      <c r="QWF2" s="1815"/>
      <c r="QWG2" s="1815"/>
      <c r="QWH2" s="1815"/>
      <c r="QWI2" s="1815"/>
      <c r="QWJ2" s="1815"/>
      <c r="QWK2" s="1815"/>
      <c r="QWL2" s="1815"/>
      <c r="QWM2" s="1815"/>
      <c r="QWN2" s="1815"/>
      <c r="QWO2" s="1815"/>
      <c r="QWP2" s="1815"/>
      <c r="QWQ2" s="1815"/>
      <c r="QWR2" s="1815"/>
      <c r="QWS2" s="1815"/>
      <c r="QWT2" s="1815"/>
      <c r="QWU2" s="1815"/>
      <c r="QWV2" s="1815"/>
      <c r="QWW2" s="1815"/>
      <c r="QWX2" s="1815"/>
      <c r="QWY2" s="1815"/>
      <c r="QWZ2" s="1815"/>
      <c r="QXA2" s="1815"/>
      <c r="QXB2" s="1815"/>
      <c r="QXC2" s="1815"/>
      <c r="QXD2" s="1815"/>
      <c r="QXE2" s="1815"/>
      <c r="QXF2" s="1815"/>
      <c r="QXG2" s="1815"/>
      <c r="QXH2" s="1815"/>
      <c r="QXI2" s="1815"/>
      <c r="QXJ2" s="1815"/>
      <c r="QXK2" s="1815"/>
      <c r="QXL2" s="1815"/>
      <c r="QXM2" s="1815"/>
      <c r="QXN2" s="1815"/>
      <c r="QXO2" s="1815"/>
      <c r="QXP2" s="1815"/>
      <c r="QXQ2" s="1815"/>
      <c r="QXR2" s="1815"/>
      <c r="QXS2" s="1815"/>
      <c r="QXT2" s="1815"/>
      <c r="QXU2" s="1815"/>
      <c r="QXV2" s="1815"/>
      <c r="QXW2" s="1815"/>
      <c r="QXX2" s="1815"/>
      <c r="QXY2" s="1815"/>
      <c r="QXZ2" s="1815"/>
      <c r="QYA2" s="1815"/>
      <c r="QYB2" s="1815"/>
      <c r="QYC2" s="1815"/>
      <c r="QYD2" s="1815"/>
      <c r="QYE2" s="1815"/>
      <c r="QYF2" s="1815"/>
      <c r="QYG2" s="1815"/>
      <c r="QYH2" s="1815"/>
      <c r="QYI2" s="1815"/>
      <c r="QYJ2" s="1815"/>
      <c r="QYK2" s="1815"/>
      <c r="QYL2" s="1815"/>
      <c r="QYM2" s="1815"/>
      <c r="QYN2" s="1815"/>
      <c r="QYO2" s="1815"/>
      <c r="QYP2" s="1815"/>
      <c r="QYQ2" s="1815"/>
      <c r="QYR2" s="1815"/>
      <c r="QYS2" s="1815"/>
      <c r="QYT2" s="1815"/>
      <c r="QYU2" s="1815"/>
      <c r="QYV2" s="1815"/>
      <c r="QYW2" s="1815"/>
      <c r="QYX2" s="1815"/>
      <c r="QYY2" s="1815"/>
      <c r="QYZ2" s="1815"/>
      <c r="QZA2" s="1815"/>
      <c r="QZB2" s="1815"/>
      <c r="QZC2" s="1815"/>
      <c r="QZD2" s="1815"/>
      <c r="QZE2" s="1815"/>
      <c r="QZF2" s="1815"/>
      <c r="QZG2" s="1815"/>
      <c r="QZH2" s="1815"/>
      <c r="QZI2" s="1815"/>
      <c r="QZJ2" s="1815"/>
      <c r="QZK2" s="1815"/>
      <c r="QZL2" s="1815"/>
      <c r="QZM2" s="1815"/>
      <c r="QZN2" s="1815"/>
      <c r="QZO2" s="1815"/>
      <c r="QZP2" s="1815"/>
      <c r="QZQ2" s="1815"/>
      <c r="QZR2" s="1815"/>
      <c r="QZS2" s="1815"/>
      <c r="QZT2" s="1815"/>
      <c r="QZU2" s="1815"/>
      <c r="QZV2" s="1815"/>
      <c r="QZW2" s="1815"/>
      <c r="QZX2" s="1815"/>
      <c r="QZY2" s="1815"/>
      <c r="QZZ2" s="1815"/>
      <c r="RAA2" s="1815"/>
      <c r="RAB2" s="1815"/>
      <c r="RAC2" s="1815"/>
      <c r="RAD2" s="1815"/>
      <c r="RAE2" s="1815"/>
      <c r="RAF2" s="1815"/>
      <c r="RAG2" s="1815"/>
      <c r="RAH2" s="1815"/>
      <c r="RAI2" s="1815"/>
      <c r="RAJ2" s="1815"/>
      <c r="RAK2" s="1815"/>
      <c r="RAL2" s="1815"/>
      <c r="RAM2" s="1815"/>
      <c r="RAN2" s="1815"/>
      <c r="RAO2" s="1815"/>
      <c r="RAP2" s="1815"/>
      <c r="RAQ2" s="1815"/>
      <c r="RAR2" s="1815"/>
      <c r="RAS2" s="1815"/>
      <c r="RAT2" s="1815"/>
      <c r="RAU2" s="1815"/>
      <c r="RAV2" s="1815"/>
      <c r="RAW2" s="1815"/>
      <c r="RAX2" s="1815"/>
      <c r="RAY2" s="1815"/>
      <c r="RAZ2" s="1815"/>
      <c r="RBA2" s="1815"/>
      <c r="RBB2" s="1815"/>
      <c r="RBC2" s="1815"/>
      <c r="RBD2" s="1815"/>
      <c r="RBE2" s="1815"/>
      <c r="RBF2" s="1815"/>
      <c r="RBG2" s="1815"/>
      <c r="RBH2" s="1815"/>
      <c r="RBI2" s="1815"/>
      <c r="RBJ2" s="1815"/>
      <c r="RBK2" s="1815"/>
      <c r="RBL2" s="1815"/>
      <c r="RBM2" s="1815"/>
      <c r="RBN2" s="1815"/>
      <c r="RBO2" s="1815"/>
      <c r="RBP2" s="1815"/>
      <c r="RBQ2" s="1815"/>
      <c r="RBR2" s="1815"/>
      <c r="RBS2" s="1815"/>
      <c r="RBT2" s="1815"/>
      <c r="RBU2" s="1815"/>
      <c r="RBV2" s="1815"/>
      <c r="RBW2" s="1815"/>
      <c r="RBX2" s="1815"/>
      <c r="RBY2" s="1815"/>
      <c r="RBZ2" s="1815"/>
      <c r="RCA2" s="1815"/>
      <c r="RCB2" s="1815"/>
      <c r="RCC2" s="1815"/>
      <c r="RCD2" s="1815"/>
      <c r="RCE2" s="1815"/>
      <c r="RCF2" s="1815"/>
      <c r="RCG2" s="1815"/>
      <c r="RCH2" s="1815"/>
      <c r="RCI2" s="1815"/>
      <c r="RCJ2" s="1815"/>
      <c r="RCK2" s="1815"/>
      <c r="RCL2" s="1815"/>
      <c r="RCM2" s="1815"/>
      <c r="RCN2" s="1815"/>
      <c r="RCO2" s="1815"/>
      <c r="RCP2" s="1815"/>
      <c r="RCQ2" s="1815"/>
      <c r="RCR2" s="1815"/>
      <c r="RCS2" s="1815"/>
      <c r="RCT2" s="1815"/>
      <c r="RCU2" s="1815"/>
      <c r="RCV2" s="1815"/>
      <c r="RCW2" s="1815"/>
      <c r="RCX2" s="1815"/>
      <c r="RCY2" s="1815"/>
      <c r="RCZ2" s="1815"/>
      <c r="RDA2" s="1815"/>
      <c r="RDB2" s="1815"/>
      <c r="RDC2" s="1815"/>
      <c r="RDD2" s="1815"/>
      <c r="RDE2" s="1815"/>
      <c r="RDF2" s="1815"/>
      <c r="RDG2" s="1815"/>
      <c r="RDH2" s="1815"/>
      <c r="RDI2" s="1815"/>
      <c r="RDJ2" s="1815"/>
      <c r="RDK2" s="1815"/>
      <c r="RDL2" s="1815"/>
      <c r="RDM2" s="1815"/>
      <c r="RDN2" s="1815"/>
      <c r="RDO2" s="1815"/>
      <c r="RDP2" s="1815"/>
      <c r="RDQ2" s="1815"/>
      <c r="RDR2" s="1815"/>
      <c r="RDS2" s="1815"/>
      <c r="RDT2" s="1815"/>
      <c r="RDU2" s="1815"/>
      <c r="RDV2" s="1815"/>
      <c r="RDW2" s="1815"/>
      <c r="RDX2" s="1815"/>
      <c r="RDY2" s="1815"/>
      <c r="RDZ2" s="1815"/>
      <c r="REA2" s="1815"/>
      <c r="REB2" s="1815"/>
      <c r="REC2" s="1815"/>
      <c r="RED2" s="1815"/>
      <c r="REE2" s="1815"/>
      <c r="REF2" s="1815"/>
      <c r="REG2" s="1815"/>
      <c r="REH2" s="1815"/>
      <c r="REI2" s="1815"/>
      <c r="REJ2" s="1815"/>
      <c r="REK2" s="1815"/>
      <c r="REL2" s="1815"/>
      <c r="REM2" s="1815"/>
      <c r="REN2" s="1815"/>
      <c r="REO2" s="1815"/>
      <c r="REP2" s="1815"/>
      <c r="REQ2" s="1815"/>
      <c r="RER2" s="1815"/>
      <c r="RES2" s="1815"/>
      <c r="RET2" s="1815"/>
      <c r="REU2" s="1815"/>
      <c r="REV2" s="1815"/>
      <c r="REW2" s="1815"/>
      <c r="REX2" s="1815"/>
      <c r="REY2" s="1815"/>
      <c r="REZ2" s="1815"/>
      <c r="RFA2" s="1815"/>
      <c r="RFB2" s="1815"/>
      <c r="RFC2" s="1815"/>
      <c r="RFD2" s="1815"/>
      <c r="RFE2" s="1815"/>
      <c r="RFF2" s="1815"/>
      <c r="RFG2" s="1815"/>
      <c r="RFH2" s="1815"/>
      <c r="RFI2" s="1815"/>
      <c r="RFJ2" s="1815"/>
      <c r="RFK2" s="1815"/>
      <c r="RFL2" s="1815"/>
      <c r="RFM2" s="1815"/>
      <c r="RFN2" s="1815"/>
      <c r="RFO2" s="1815"/>
      <c r="RFP2" s="1815"/>
      <c r="RFQ2" s="1815"/>
      <c r="RFR2" s="1815"/>
      <c r="RFS2" s="1815"/>
      <c r="RFT2" s="1815"/>
      <c r="RFU2" s="1815"/>
      <c r="RFV2" s="1815"/>
      <c r="RFW2" s="1815"/>
      <c r="RFX2" s="1815"/>
      <c r="RFY2" s="1815"/>
      <c r="RFZ2" s="1815"/>
      <c r="RGA2" s="1815"/>
      <c r="RGB2" s="1815"/>
      <c r="RGC2" s="1815"/>
      <c r="RGD2" s="1815"/>
      <c r="RGE2" s="1815"/>
      <c r="RGF2" s="1815"/>
      <c r="RGG2" s="1815"/>
      <c r="RGH2" s="1815"/>
      <c r="RGI2" s="1815"/>
      <c r="RGJ2" s="1815"/>
      <c r="RGK2" s="1815"/>
      <c r="RGL2" s="1815"/>
      <c r="RGM2" s="1815"/>
      <c r="RGN2" s="1815"/>
      <c r="RGO2" s="1815"/>
      <c r="RGP2" s="1815"/>
      <c r="RGQ2" s="1815"/>
      <c r="RGR2" s="1815"/>
      <c r="RGS2" s="1815"/>
      <c r="RGT2" s="1815"/>
      <c r="RGU2" s="1815"/>
      <c r="RGV2" s="1815"/>
      <c r="RGW2" s="1815"/>
      <c r="RGX2" s="1815"/>
      <c r="RGY2" s="1815"/>
      <c r="RGZ2" s="1815"/>
      <c r="RHA2" s="1815"/>
      <c r="RHB2" s="1815"/>
      <c r="RHC2" s="1815"/>
      <c r="RHD2" s="1815"/>
      <c r="RHE2" s="1815"/>
      <c r="RHF2" s="1815"/>
      <c r="RHG2" s="1815"/>
      <c r="RHH2" s="1815"/>
      <c r="RHI2" s="1815"/>
      <c r="RHJ2" s="1815"/>
      <c r="RHK2" s="1815"/>
      <c r="RHL2" s="1815"/>
      <c r="RHM2" s="1815"/>
      <c r="RHN2" s="1815"/>
      <c r="RHO2" s="1815"/>
      <c r="RHP2" s="1815"/>
      <c r="RHQ2" s="1815"/>
      <c r="RHR2" s="1815"/>
      <c r="RHS2" s="1815"/>
      <c r="RHT2" s="1815"/>
      <c r="RHU2" s="1815"/>
      <c r="RHV2" s="1815"/>
      <c r="RHW2" s="1815"/>
      <c r="RHX2" s="1815"/>
      <c r="RHY2" s="1815"/>
      <c r="RHZ2" s="1815"/>
      <c r="RIA2" s="1815"/>
      <c r="RIB2" s="1815"/>
      <c r="RIC2" s="1815"/>
      <c r="RID2" s="1815"/>
      <c r="RIE2" s="1815"/>
      <c r="RIF2" s="1815"/>
      <c r="RIG2" s="1815"/>
      <c r="RIH2" s="1815"/>
      <c r="RII2" s="1815"/>
      <c r="RIJ2" s="1815"/>
      <c r="RIK2" s="1815"/>
      <c r="RIL2" s="1815"/>
      <c r="RIM2" s="1815"/>
      <c r="RIN2" s="1815"/>
      <c r="RIO2" s="1815"/>
      <c r="RIP2" s="1815"/>
      <c r="RIQ2" s="1815"/>
      <c r="RIR2" s="1815"/>
      <c r="RIS2" s="1815"/>
      <c r="RIT2" s="1815"/>
      <c r="RIU2" s="1815"/>
      <c r="RIV2" s="1815"/>
      <c r="RIW2" s="1815"/>
      <c r="RIX2" s="1815"/>
      <c r="RIY2" s="1815"/>
      <c r="RIZ2" s="1815"/>
      <c r="RJA2" s="1815"/>
      <c r="RJB2" s="1815"/>
      <c r="RJC2" s="1815"/>
      <c r="RJD2" s="1815"/>
      <c r="RJE2" s="1815"/>
      <c r="RJF2" s="1815"/>
      <c r="RJG2" s="1815"/>
      <c r="RJH2" s="1815"/>
      <c r="RJI2" s="1815"/>
      <c r="RJJ2" s="1815"/>
      <c r="RJK2" s="1815"/>
      <c r="RJL2" s="1815"/>
      <c r="RJM2" s="1815"/>
      <c r="RJN2" s="1815"/>
      <c r="RJO2" s="1815"/>
      <c r="RJP2" s="1815"/>
      <c r="RJQ2" s="1815"/>
      <c r="RJR2" s="1815"/>
      <c r="RJS2" s="1815"/>
      <c r="RJT2" s="1815"/>
      <c r="RJU2" s="1815"/>
      <c r="RJV2" s="1815"/>
      <c r="RJW2" s="1815"/>
      <c r="RJX2" s="1815"/>
      <c r="RJY2" s="1815"/>
      <c r="RJZ2" s="1815"/>
      <c r="RKA2" s="1815"/>
      <c r="RKB2" s="1815"/>
      <c r="RKC2" s="1815"/>
      <c r="RKD2" s="1815"/>
      <c r="RKE2" s="1815"/>
      <c r="RKF2" s="1815"/>
      <c r="RKG2" s="1815"/>
      <c r="RKH2" s="1815"/>
      <c r="RKI2" s="1815"/>
      <c r="RKJ2" s="1815"/>
      <c r="RKK2" s="1815"/>
      <c r="RKL2" s="1815"/>
      <c r="RKM2" s="1815"/>
      <c r="RKN2" s="1815"/>
      <c r="RKO2" s="1815"/>
      <c r="RKP2" s="1815"/>
      <c r="RKQ2" s="1815"/>
      <c r="RKR2" s="1815"/>
      <c r="RKS2" s="1815"/>
      <c r="RKT2" s="1815"/>
      <c r="RKU2" s="1815"/>
      <c r="RKV2" s="1815"/>
      <c r="RKW2" s="1815"/>
      <c r="RKX2" s="1815"/>
      <c r="RKY2" s="1815"/>
      <c r="RKZ2" s="1815"/>
      <c r="RLA2" s="1815"/>
      <c r="RLB2" s="1815"/>
      <c r="RLC2" s="1815"/>
      <c r="RLD2" s="1815"/>
      <c r="RLE2" s="1815"/>
      <c r="RLF2" s="1815"/>
      <c r="RLG2" s="1815"/>
      <c r="RLH2" s="1815"/>
      <c r="RLI2" s="1815"/>
      <c r="RLJ2" s="1815"/>
      <c r="RLK2" s="1815"/>
      <c r="RLL2" s="1815"/>
      <c r="RLM2" s="1815"/>
      <c r="RLN2" s="1815"/>
      <c r="RLO2" s="1815"/>
      <c r="RLP2" s="1815"/>
      <c r="RLQ2" s="1815"/>
      <c r="RLR2" s="1815"/>
      <c r="RLS2" s="1815"/>
      <c r="RLT2" s="1815"/>
      <c r="RLU2" s="1815"/>
      <c r="RLV2" s="1815"/>
      <c r="RLW2" s="1815"/>
      <c r="RLX2" s="1815"/>
      <c r="RLY2" s="1815"/>
      <c r="RLZ2" s="1815"/>
      <c r="RMA2" s="1815"/>
      <c r="RMB2" s="1815"/>
      <c r="RMC2" s="1815"/>
      <c r="RMD2" s="1815"/>
      <c r="RME2" s="1815"/>
      <c r="RMF2" s="1815"/>
      <c r="RMG2" s="1815"/>
      <c r="RMH2" s="1815"/>
      <c r="RMI2" s="1815"/>
      <c r="RMJ2" s="1815"/>
      <c r="RMK2" s="1815"/>
      <c r="RML2" s="1815"/>
      <c r="RMM2" s="1815"/>
      <c r="RMN2" s="1815"/>
      <c r="RMO2" s="1815"/>
      <c r="RMP2" s="1815"/>
      <c r="RMQ2" s="1815"/>
      <c r="RMR2" s="1815"/>
      <c r="RMS2" s="1815"/>
      <c r="RMT2" s="1815"/>
      <c r="RMU2" s="1815"/>
      <c r="RMV2" s="1815"/>
      <c r="RMW2" s="1815"/>
      <c r="RMX2" s="1815"/>
      <c r="RMY2" s="1815"/>
      <c r="RMZ2" s="1815"/>
      <c r="RNA2" s="1815"/>
      <c r="RNB2" s="1815"/>
      <c r="RNC2" s="1815"/>
      <c r="RND2" s="1815"/>
      <c r="RNE2" s="1815"/>
      <c r="RNF2" s="1815"/>
      <c r="RNG2" s="1815"/>
      <c r="RNH2" s="1815"/>
      <c r="RNI2" s="1815"/>
      <c r="RNJ2" s="1815"/>
      <c r="RNK2" s="1815"/>
      <c r="RNL2" s="1815"/>
      <c r="RNM2" s="1815"/>
      <c r="RNN2" s="1815"/>
      <c r="RNO2" s="1815"/>
      <c r="RNP2" s="1815"/>
      <c r="RNQ2" s="1815"/>
      <c r="RNR2" s="1815"/>
      <c r="RNS2" s="1815"/>
      <c r="RNT2" s="1815"/>
      <c r="RNU2" s="1815"/>
      <c r="RNV2" s="1815"/>
      <c r="RNW2" s="1815"/>
      <c r="RNX2" s="1815"/>
      <c r="RNY2" s="1815"/>
      <c r="RNZ2" s="1815"/>
      <c r="ROA2" s="1815"/>
      <c r="ROB2" s="1815"/>
      <c r="ROC2" s="1815"/>
      <c r="ROD2" s="1815"/>
      <c r="ROE2" s="1815"/>
      <c r="ROF2" s="1815"/>
      <c r="ROG2" s="1815"/>
      <c r="ROH2" s="1815"/>
      <c r="ROI2" s="1815"/>
      <c r="ROJ2" s="1815"/>
      <c r="ROK2" s="1815"/>
      <c r="ROL2" s="1815"/>
      <c r="ROM2" s="1815"/>
      <c r="RON2" s="1815"/>
      <c r="ROO2" s="1815"/>
      <c r="ROP2" s="1815"/>
      <c r="ROQ2" s="1815"/>
      <c r="ROR2" s="1815"/>
      <c r="ROS2" s="1815"/>
      <c r="ROT2" s="1815"/>
      <c r="ROU2" s="1815"/>
      <c r="ROV2" s="1815"/>
      <c r="ROW2" s="1815"/>
      <c r="ROX2" s="1815"/>
      <c r="ROY2" s="1815"/>
      <c r="ROZ2" s="1815"/>
      <c r="RPA2" s="1815"/>
      <c r="RPB2" s="1815"/>
      <c r="RPC2" s="1815"/>
      <c r="RPD2" s="1815"/>
      <c r="RPE2" s="1815"/>
      <c r="RPF2" s="1815"/>
      <c r="RPG2" s="1815"/>
      <c r="RPH2" s="1815"/>
      <c r="RPI2" s="1815"/>
      <c r="RPJ2" s="1815"/>
      <c r="RPK2" s="1815"/>
      <c r="RPL2" s="1815"/>
      <c r="RPM2" s="1815"/>
      <c r="RPN2" s="1815"/>
      <c r="RPO2" s="1815"/>
      <c r="RPP2" s="1815"/>
      <c r="RPQ2" s="1815"/>
      <c r="RPR2" s="1815"/>
      <c r="RPS2" s="1815"/>
      <c r="RPT2" s="1815"/>
      <c r="RPU2" s="1815"/>
      <c r="RPV2" s="1815"/>
      <c r="RPW2" s="1815"/>
      <c r="RPX2" s="1815"/>
      <c r="RPY2" s="1815"/>
      <c r="RPZ2" s="1815"/>
      <c r="RQA2" s="1815"/>
      <c r="RQB2" s="1815"/>
      <c r="RQC2" s="1815"/>
      <c r="RQD2" s="1815"/>
      <c r="RQE2" s="1815"/>
      <c r="RQF2" s="1815"/>
      <c r="RQG2" s="1815"/>
      <c r="RQH2" s="1815"/>
      <c r="RQI2" s="1815"/>
      <c r="RQJ2" s="1815"/>
      <c r="RQK2" s="1815"/>
      <c r="RQL2" s="1815"/>
      <c r="RQM2" s="1815"/>
      <c r="RQN2" s="1815"/>
      <c r="RQO2" s="1815"/>
      <c r="RQP2" s="1815"/>
      <c r="RQQ2" s="1815"/>
      <c r="RQR2" s="1815"/>
      <c r="RQS2" s="1815"/>
      <c r="RQT2" s="1815"/>
      <c r="RQU2" s="1815"/>
      <c r="RQV2" s="1815"/>
      <c r="RQW2" s="1815"/>
      <c r="RQX2" s="1815"/>
      <c r="RQY2" s="1815"/>
      <c r="RQZ2" s="1815"/>
      <c r="RRA2" s="1815"/>
      <c r="RRB2" s="1815"/>
      <c r="RRC2" s="1815"/>
      <c r="RRD2" s="1815"/>
      <c r="RRE2" s="1815"/>
      <c r="RRF2" s="1815"/>
      <c r="RRG2" s="1815"/>
      <c r="RRH2" s="1815"/>
      <c r="RRI2" s="1815"/>
      <c r="RRJ2" s="1815"/>
      <c r="RRK2" s="1815"/>
      <c r="RRL2" s="1815"/>
      <c r="RRM2" s="1815"/>
      <c r="RRN2" s="1815"/>
      <c r="RRO2" s="1815"/>
      <c r="RRP2" s="1815"/>
      <c r="RRQ2" s="1815"/>
      <c r="RRR2" s="1815"/>
      <c r="RRS2" s="1815"/>
      <c r="RRT2" s="1815"/>
      <c r="RRU2" s="1815"/>
      <c r="RRV2" s="1815"/>
      <c r="RRW2" s="1815"/>
      <c r="RRX2" s="1815"/>
      <c r="RRY2" s="1815"/>
      <c r="RRZ2" s="1815"/>
      <c r="RSA2" s="1815"/>
      <c r="RSB2" s="1815"/>
      <c r="RSC2" s="1815"/>
      <c r="RSD2" s="1815"/>
      <c r="RSE2" s="1815"/>
      <c r="RSF2" s="1815"/>
      <c r="RSG2" s="1815"/>
      <c r="RSH2" s="1815"/>
      <c r="RSI2" s="1815"/>
      <c r="RSJ2" s="1815"/>
      <c r="RSK2" s="1815"/>
      <c r="RSL2" s="1815"/>
      <c r="RSM2" s="1815"/>
      <c r="RSN2" s="1815"/>
      <c r="RSO2" s="1815"/>
      <c r="RSP2" s="1815"/>
      <c r="RSQ2" s="1815"/>
      <c r="RSR2" s="1815"/>
      <c r="RSS2" s="1815"/>
      <c r="RST2" s="1815"/>
      <c r="RSU2" s="1815"/>
      <c r="RSV2" s="1815"/>
      <c r="RSW2" s="1815"/>
      <c r="RSX2" s="1815"/>
      <c r="RSY2" s="1815"/>
      <c r="RSZ2" s="1815"/>
      <c r="RTA2" s="1815"/>
      <c r="RTB2" s="1815"/>
      <c r="RTC2" s="1815"/>
      <c r="RTD2" s="1815"/>
      <c r="RTE2" s="1815"/>
      <c r="RTF2" s="1815"/>
      <c r="RTG2" s="1815"/>
      <c r="RTH2" s="1815"/>
      <c r="RTI2" s="1815"/>
      <c r="RTJ2" s="1815"/>
      <c r="RTK2" s="1815"/>
      <c r="RTL2" s="1815"/>
      <c r="RTM2" s="1815"/>
      <c r="RTN2" s="1815"/>
      <c r="RTO2" s="1815"/>
      <c r="RTP2" s="1815"/>
      <c r="RTQ2" s="1815"/>
      <c r="RTR2" s="1815"/>
      <c r="RTS2" s="1815"/>
      <c r="RTT2" s="1815"/>
      <c r="RTU2" s="1815"/>
      <c r="RTV2" s="1815"/>
      <c r="RTW2" s="1815"/>
      <c r="RTX2" s="1815"/>
      <c r="RTY2" s="1815"/>
      <c r="RTZ2" s="1815"/>
      <c r="RUA2" s="1815"/>
      <c r="RUB2" s="1815"/>
      <c r="RUC2" s="1815"/>
      <c r="RUD2" s="1815"/>
      <c r="RUE2" s="1815"/>
      <c r="RUF2" s="1815"/>
      <c r="RUG2" s="1815"/>
      <c r="RUH2" s="1815"/>
      <c r="RUI2" s="1815"/>
      <c r="RUJ2" s="1815"/>
      <c r="RUK2" s="1815"/>
      <c r="RUL2" s="1815"/>
      <c r="RUM2" s="1815"/>
      <c r="RUN2" s="1815"/>
      <c r="RUO2" s="1815"/>
      <c r="RUP2" s="1815"/>
      <c r="RUQ2" s="1815"/>
      <c r="RUR2" s="1815"/>
      <c r="RUS2" s="1815"/>
      <c r="RUT2" s="1815"/>
      <c r="RUU2" s="1815"/>
      <c r="RUV2" s="1815"/>
      <c r="RUW2" s="1815"/>
      <c r="RUX2" s="1815"/>
      <c r="RUY2" s="1815"/>
      <c r="RUZ2" s="1815"/>
      <c r="RVA2" s="1815"/>
      <c r="RVB2" s="1815"/>
      <c r="RVC2" s="1815"/>
      <c r="RVD2" s="1815"/>
      <c r="RVE2" s="1815"/>
      <c r="RVF2" s="1815"/>
      <c r="RVG2" s="1815"/>
      <c r="RVH2" s="1815"/>
      <c r="RVI2" s="1815"/>
      <c r="RVJ2" s="1815"/>
      <c r="RVK2" s="1815"/>
      <c r="RVL2" s="1815"/>
      <c r="RVM2" s="1815"/>
      <c r="RVN2" s="1815"/>
      <c r="RVO2" s="1815"/>
      <c r="RVP2" s="1815"/>
      <c r="RVQ2" s="1815"/>
      <c r="RVR2" s="1815"/>
      <c r="RVS2" s="1815"/>
      <c r="RVT2" s="1815"/>
      <c r="RVU2" s="1815"/>
      <c r="RVV2" s="1815"/>
      <c r="RVW2" s="1815"/>
      <c r="RVX2" s="1815"/>
      <c r="RVY2" s="1815"/>
      <c r="RVZ2" s="1815"/>
      <c r="RWA2" s="1815"/>
      <c r="RWB2" s="1815"/>
      <c r="RWC2" s="1815"/>
      <c r="RWD2" s="1815"/>
      <c r="RWE2" s="1815"/>
      <c r="RWF2" s="1815"/>
      <c r="RWG2" s="1815"/>
      <c r="RWH2" s="1815"/>
      <c r="RWI2" s="1815"/>
      <c r="RWJ2" s="1815"/>
      <c r="RWK2" s="1815"/>
      <c r="RWL2" s="1815"/>
      <c r="RWM2" s="1815"/>
      <c r="RWN2" s="1815"/>
      <c r="RWO2" s="1815"/>
      <c r="RWP2" s="1815"/>
      <c r="RWQ2" s="1815"/>
      <c r="RWR2" s="1815"/>
      <c r="RWS2" s="1815"/>
      <c r="RWT2" s="1815"/>
      <c r="RWU2" s="1815"/>
      <c r="RWV2" s="1815"/>
      <c r="RWW2" s="1815"/>
      <c r="RWX2" s="1815"/>
      <c r="RWY2" s="1815"/>
      <c r="RWZ2" s="1815"/>
      <c r="RXA2" s="1815"/>
      <c r="RXB2" s="1815"/>
      <c r="RXC2" s="1815"/>
      <c r="RXD2" s="1815"/>
      <c r="RXE2" s="1815"/>
      <c r="RXF2" s="1815"/>
      <c r="RXG2" s="1815"/>
      <c r="RXH2" s="1815"/>
      <c r="RXI2" s="1815"/>
      <c r="RXJ2" s="1815"/>
      <c r="RXK2" s="1815"/>
      <c r="RXL2" s="1815"/>
      <c r="RXM2" s="1815"/>
      <c r="RXN2" s="1815"/>
      <c r="RXO2" s="1815"/>
      <c r="RXP2" s="1815"/>
      <c r="RXQ2" s="1815"/>
      <c r="RXR2" s="1815"/>
      <c r="RXS2" s="1815"/>
      <c r="RXT2" s="1815"/>
      <c r="RXU2" s="1815"/>
      <c r="RXV2" s="1815"/>
      <c r="RXW2" s="1815"/>
      <c r="RXX2" s="1815"/>
      <c r="RXY2" s="1815"/>
      <c r="RXZ2" s="1815"/>
      <c r="RYA2" s="1815"/>
      <c r="RYB2" s="1815"/>
      <c r="RYC2" s="1815"/>
      <c r="RYD2" s="1815"/>
      <c r="RYE2" s="1815"/>
      <c r="RYF2" s="1815"/>
      <c r="RYG2" s="1815"/>
      <c r="RYH2" s="1815"/>
      <c r="RYI2" s="1815"/>
      <c r="RYJ2" s="1815"/>
      <c r="RYK2" s="1815"/>
      <c r="RYL2" s="1815"/>
      <c r="RYM2" s="1815"/>
      <c r="RYN2" s="1815"/>
      <c r="RYO2" s="1815"/>
      <c r="RYP2" s="1815"/>
      <c r="RYQ2" s="1815"/>
      <c r="RYR2" s="1815"/>
      <c r="RYS2" s="1815"/>
      <c r="RYT2" s="1815"/>
      <c r="RYU2" s="1815"/>
      <c r="RYV2" s="1815"/>
      <c r="RYW2" s="1815"/>
      <c r="RYX2" s="1815"/>
      <c r="RYY2" s="1815"/>
      <c r="RYZ2" s="1815"/>
      <c r="RZA2" s="1815"/>
      <c r="RZB2" s="1815"/>
      <c r="RZC2" s="1815"/>
      <c r="RZD2" s="1815"/>
      <c r="RZE2" s="1815"/>
      <c r="RZF2" s="1815"/>
      <c r="RZG2" s="1815"/>
      <c r="RZH2" s="1815"/>
      <c r="RZI2" s="1815"/>
      <c r="RZJ2" s="1815"/>
      <c r="RZK2" s="1815"/>
      <c r="RZL2" s="1815"/>
      <c r="RZM2" s="1815"/>
      <c r="RZN2" s="1815"/>
      <c r="RZO2" s="1815"/>
      <c r="RZP2" s="1815"/>
      <c r="RZQ2" s="1815"/>
      <c r="RZR2" s="1815"/>
      <c r="RZS2" s="1815"/>
      <c r="RZT2" s="1815"/>
      <c r="RZU2" s="1815"/>
      <c r="RZV2" s="1815"/>
      <c r="RZW2" s="1815"/>
      <c r="RZX2" s="1815"/>
      <c r="RZY2" s="1815"/>
      <c r="RZZ2" s="1815"/>
      <c r="SAA2" s="1815"/>
      <c r="SAB2" s="1815"/>
      <c r="SAC2" s="1815"/>
      <c r="SAD2" s="1815"/>
      <c r="SAE2" s="1815"/>
      <c r="SAF2" s="1815"/>
      <c r="SAG2" s="1815"/>
      <c r="SAH2" s="1815"/>
      <c r="SAI2" s="1815"/>
      <c r="SAJ2" s="1815"/>
      <c r="SAK2" s="1815"/>
      <c r="SAL2" s="1815"/>
      <c r="SAM2" s="1815"/>
      <c r="SAN2" s="1815"/>
      <c r="SAO2" s="1815"/>
      <c r="SAP2" s="1815"/>
      <c r="SAQ2" s="1815"/>
      <c r="SAR2" s="1815"/>
      <c r="SAS2" s="1815"/>
      <c r="SAT2" s="1815"/>
      <c r="SAU2" s="1815"/>
      <c r="SAV2" s="1815"/>
      <c r="SAW2" s="1815"/>
      <c r="SAX2" s="1815"/>
      <c r="SAY2" s="1815"/>
      <c r="SAZ2" s="1815"/>
      <c r="SBA2" s="1815"/>
      <c r="SBB2" s="1815"/>
      <c r="SBC2" s="1815"/>
      <c r="SBD2" s="1815"/>
      <c r="SBE2" s="1815"/>
      <c r="SBF2" s="1815"/>
      <c r="SBG2" s="1815"/>
      <c r="SBH2" s="1815"/>
      <c r="SBI2" s="1815"/>
      <c r="SBJ2" s="1815"/>
      <c r="SBK2" s="1815"/>
      <c r="SBL2" s="1815"/>
      <c r="SBM2" s="1815"/>
      <c r="SBN2" s="1815"/>
      <c r="SBO2" s="1815"/>
      <c r="SBP2" s="1815"/>
      <c r="SBQ2" s="1815"/>
      <c r="SBR2" s="1815"/>
      <c r="SBS2" s="1815"/>
      <c r="SBT2" s="1815"/>
      <c r="SBU2" s="1815"/>
      <c r="SBV2" s="1815"/>
      <c r="SBW2" s="1815"/>
      <c r="SBX2" s="1815"/>
      <c r="SBY2" s="1815"/>
      <c r="SBZ2" s="1815"/>
      <c r="SCA2" s="1815"/>
      <c r="SCB2" s="1815"/>
      <c r="SCC2" s="1815"/>
      <c r="SCD2" s="1815"/>
      <c r="SCE2" s="1815"/>
      <c r="SCF2" s="1815"/>
      <c r="SCG2" s="1815"/>
      <c r="SCH2" s="1815"/>
      <c r="SCI2" s="1815"/>
      <c r="SCJ2" s="1815"/>
      <c r="SCK2" s="1815"/>
      <c r="SCL2" s="1815"/>
      <c r="SCM2" s="1815"/>
      <c r="SCN2" s="1815"/>
      <c r="SCO2" s="1815"/>
      <c r="SCP2" s="1815"/>
      <c r="SCQ2" s="1815"/>
      <c r="SCR2" s="1815"/>
      <c r="SCS2" s="1815"/>
      <c r="SCT2" s="1815"/>
      <c r="SCU2" s="1815"/>
      <c r="SCV2" s="1815"/>
      <c r="SCW2" s="1815"/>
      <c r="SCX2" s="1815"/>
      <c r="SCY2" s="1815"/>
      <c r="SCZ2" s="1815"/>
      <c r="SDA2" s="1815"/>
      <c r="SDB2" s="1815"/>
      <c r="SDC2" s="1815"/>
      <c r="SDD2" s="1815"/>
      <c r="SDE2" s="1815"/>
      <c r="SDF2" s="1815"/>
      <c r="SDG2" s="1815"/>
      <c r="SDH2" s="1815"/>
      <c r="SDI2" s="1815"/>
      <c r="SDJ2" s="1815"/>
      <c r="SDK2" s="1815"/>
      <c r="SDL2" s="1815"/>
      <c r="SDM2" s="1815"/>
      <c r="SDN2" s="1815"/>
      <c r="SDO2" s="1815"/>
      <c r="SDP2" s="1815"/>
      <c r="SDQ2" s="1815"/>
      <c r="SDR2" s="1815"/>
      <c r="SDS2" s="1815"/>
      <c r="SDT2" s="1815"/>
      <c r="SDU2" s="1815"/>
      <c r="SDV2" s="1815"/>
      <c r="SDW2" s="1815"/>
      <c r="SDX2" s="1815"/>
      <c r="SDY2" s="1815"/>
      <c r="SDZ2" s="1815"/>
      <c r="SEA2" s="1815"/>
      <c r="SEB2" s="1815"/>
      <c r="SEC2" s="1815"/>
      <c r="SED2" s="1815"/>
      <c r="SEE2" s="1815"/>
      <c r="SEF2" s="1815"/>
      <c r="SEG2" s="1815"/>
      <c r="SEH2" s="1815"/>
      <c r="SEI2" s="1815"/>
      <c r="SEJ2" s="1815"/>
      <c r="SEK2" s="1815"/>
      <c r="SEL2" s="1815"/>
      <c r="SEM2" s="1815"/>
      <c r="SEN2" s="1815"/>
      <c r="SEO2" s="1815"/>
      <c r="SEP2" s="1815"/>
      <c r="SEQ2" s="1815"/>
      <c r="SER2" s="1815"/>
      <c r="SES2" s="1815"/>
      <c r="SET2" s="1815"/>
      <c r="SEU2" s="1815"/>
      <c r="SEV2" s="1815"/>
      <c r="SEW2" s="1815"/>
      <c r="SEX2" s="1815"/>
      <c r="SEY2" s="1815"/>
      <c r="SEZ2" s="1815"/>
      <c r="SFA2" s="1815"/>
      <c r="SFB2" s="1815"/>
      <c r="SFC2" s="1815"/>
      <c r="SFD2" s="1815"/>
      <c r="SFE2" s="1815"/>
      <c r="SFF2" s="1815"/>
      <c r="SFG2" s="1815"/>
      <c r="SFH2" s="1815"/>
      <c r="SFI2" s="1815"/>
      <c r="SFJ2" s="1815"/>
      <c r="SFK2" s="1815"/>
      <c r="SFL2" s="1815"/>
      <c r="SFM2" s="1815"/>
      <c r="SFN2" s="1815"/>
      <c r="SFO2" s="1815"/>
      <c r="SFP2" s="1815"/>
      <c r="SFQ2" s="1815"/>
      <c r="SFR2" s="1815"/>
      <c r="SFS2" s="1815"/>
      <c r="SFT2" s="1815"/>
      <c r="SFU2" s="1815"/>
      <c r="SFV2" s="1815"/>
      <c r="SFW2" s="1815"/>
      <c r="SFX2" s="1815"/>
      <c r="SFY2" s="1815"/>
      <c r="SFZ2" s="1815"/>
      <c r="SGA2" s="1815"/>
      <c r="SGB2" s="1815"/>
      <c r="SGC2" s="1815"/>
      <c r="SGD2" s="1815"/>
      <c r="SGE2" s="1815"/>
      <c r="SGF2" s="1815"/>
      <c r="SGG2" s="1815"/>
      <c r="SGH2" s="1815"/>
      <c r="SGI2" s="1815"/>
      <c r="SGJ2" s="1815"/>
      <c r="SGK2" s="1815"/>
      <c r="SGL2" s="1815"/>
      <c r="SGM2" s="1815"/>
      <c r="SGN2" s="1815"/>
      <c r="SGO2" s="1815"/>
      <c r="SGP2" s="1815"/>
      <c r="SGQ2" s="1815"/>
      <c r="SGR2" s="1815"/>
      <c r="SGS2" s="1815"/>
      <c r="SGT2" s="1815"/>
      <c r="SGU2" s="1815"/>
      <c r="SGV2" s="1815"/>
      <c r="SGW2" s="1815"/>
      <c r="SGX2" s="1815"/>
      <c r="SGY2" s="1815"/>
      <c r="SGZ2" s="1815"/>
      <c r="SHA2" s="1815"/>
      <c r="SHB2" s="1815"/>
      <c r="SHC2" s="1815"/>
      <c r="SHD2" s="1815"/>
      <c r="SHE2" s="1815"/>
      <c r="SHF2" s="1815"/>
      <c r="SHG2" s="1815"/>
      <c r="SHH2" s="1815"/>
      <c r="SHI2" s="1815"/>
      <c r="SHJ2" s="1815"/>
      <c r="SHK2" s="1815"/>
      <c r="SHL2" s="1815"/>
      <c r="SHM2" s="1815"/>
      <c r="SHN2" s="1815"/>
      <c r="SHO2" s="1815"/>
      <c r="SHP2" s="1815"/>
      <c r="SHQ2" s="1815"/>
      <c r="SHR2" s="1815"/>
      <c r="SHS2" s="1815"/>
      <c r="SHT2" s="1815"/>
      <c r="SHU2" s="1815"/>
      <c r="SHV2" s="1815"/>
      <c r="SHW2" s="1815"/>
      <c r="SHX2" s="1815"/>
      <c r="SHY2" s="1815"/>
      <c r="SHZ2" s="1815"/>
      <c r="SIA2" s="1815"/>
      <c r="SIB2" s="1815"/>
      <c r="SIC2" s="1815"/>
      <c r="SID2" s="1815"/>
      <c r="SIE2" s="1815"/>
      <c r="SIF2" s="1815"/>
      <c r="SIG2" s="1815"/>
      <c r="SIH2" s="1815"/>
      <c r="SII2" s="1815"/>
      <c r="SIJ2" s="1815"/>
      <c r="SIK2" s="1815"/>
      <c r="SIL2" s="1815"/>
      <c r="SIM2" s="1815"/>
      <c r="SIN2" s="1815"/>
      <c r="SIO2" s="1815"/>
      <c r="SIP2" s="1815"/>
      <c r="SIQ2" s="1815"/>
      <c r="SIR2" s="1815"/>
      <c r="SIS2" s="1815"/>
      <c r="SIT2" s="1815"/>
      <c r="SIU2" s="1815"/>
      <c r="SIV2" s="1815"/>
      <c r="SIW2" s="1815"/>
      <c r="SIX2" s="1815"/>
      <c r="SIY2" s="1815"/>
      <c r="SIZ2" s="1815"/>
      <c r="SJA2" s="1815"/>
      <c r="SJB2" s="1815"/>
      <c r="SJC2" s="1815"/>
      <c r="SJD2" s="1815"/>
      <c r="SJE2" s="1815"/>
      <c r="SJF2" s="1815"/>
      <c r="SJG2" s="1815"/>
      <c r="SJH2" s="1815"/>
      <c r="SJI2" s="1815"/>
      <c r="SJJ2" s="1815"/>
      <c r="SJK2" s="1815"/>
      <c r="SJL2" s="1815"/>
      <c r="SJM2" s="1815"/>
      <c r="SJN2" s="1815"/>
      <c r="SJO2" s="1815"/>
      <c r="SJP2" s="1815"/>
      <c r="SJQ2" s="1815"/>
      <c r="SJR2" s="1815"/>
      <c r="SJS2" s="1815"/>
      <c r="SJT2" s="1815"/>
      <c r="SJU2" s="1815"/>
      <c r="SJV2" s="1815"/>
      <c r="SJW2" s="1815"/>
      <c r="SJX2" s="1815"/>
      <c r="SJY2" s="1815"/>
      <c r="SJZ2" s="1815"/>
      <c r="SKA2" s="1815"/>
      <c r="SKB2" s="1815"/>
      <c r="SKC2" s="1815"/>
      <c r="SKD2" s="1815"/>
      <c r="SKE2" s="1815"/>
      <c r="SKF2" s="1815"/>
      <c r="SKG2" s="1815"/>
      <c r="SKH2" s="1815"/>
      <c r="SKI2" s="1815"/>
      <c r="SKJ2" s="1815"/>
      <c r="SKK2" s="1815"/>
      <c r="SKL2" s="1815"/>
      <c r="SKM2" s="1815"/>
      <c r="SKN2" s="1815"/>
      <c r="SKO2" s="1815"/>
      <c r="SKP2" s="1815"/>
      <c r="SKQ2" s="1815"/>
      <c r="SKR2" s="1815"/>
      <c r="SKS2" s="1815"/>
      <c r="SKT2" s="1815"/>
      <c r="SKU2" s="1815"/>
      <c r="SKV2" s="1815"/>
      <c r="SKW2" s="1815"/>
      <c r="SKX2" s="1815"/>
      <c r="SKY2" s="1815"/>
      <c r="SKZ2" s="1815"/>
      <c r="SLA2" s="1815"/>
      <c r="SLB2" s="1815"/>
      <c r="SLC2" s="1815"/>
      <c r="SLD2" s="1815"/>
      <c r="SLE2" s="1815"/>
      <c r="SLF2" s="1815"/>
      <c r="SLG2" s="1815"/>
      <c r="SLH2" s="1815"/>
      <c r="SLI2" s="1815"/>
      <c r="SLJ2" s="1815"/>
      <c r="SLK2" s="1815"/>
      <c r="SLL2" s="1815"/>
      <c r="SLM2" s="1815"/>
      <c r="SLN2" s="1815"/>
      <c r="SLO2" s="1815"/>
      <c r="SLP2" s="1815"/>
      <c r="SLQ2" s="1815"/>
      <c r="SLR2" s="1815"/>
      <c r="SLS2" s="1815"/>
      <c r="SLT2" s="1815"/>
      <c r="SLU2" s="1815"/>
      <c r="SLV2" s="1815"/>
      <c r="SLW2" s="1815"/>
      <c r="SLX2" s="1815"/>
      <c r="SLY2" s="1815"/>
      <c r="SLZ2" s="1815"/>
      <c r="SMA2" s="1815"/>
      <c r="SMB2" s="1815"/>
      <c r="SMC2" s="1815"/>
      <c r="SMD2" s="1815"/>
      <c r="SME2" s="1815"/>
      <c r="SMF2" s="1815"/>
      <c r="SMG2" s="1815"/>
      <c r="SMH2" s="1815"/>
      <c r="SMI2" s="1815"/>
      <c r="SMJ2" s="1815"/>
      <c r="SMK2" s="1815"/>
      <c r="SML2" s="1815"/>
      <c r="SMM2" s="1815"/>
      <c r="SMN2" s="1815"/>
      <c r="SMO2" s="1815"/>
      <c r="SMP2" s="1815"/>
      <c r="SMQ2" s="1815"/>
      <c r="SMR2" s="1815"/>
      <c r="SMS2" s="1815"/>
      <c r="SMT2" s="1815"/>
      <c r="SMU2" s="1815"/>
      <c r="SMV2" s="1815"/>
      <c r="SMW2" s="1815"/>
      <c r="SMX2" s="1815"/>
      <c r="SMY2" s="1815"/>
      <c r="SMZ2" s="1815"/>
      <c r="SNA2" s="1815"/>
      <c r="SNB2" s="1815"/>
      <c r="SNC2" s="1815"/>
      <c r="SND2" s="1815"/>
      <c r="SNE2" s="1815"/>
      <c r="SNF2" s="1815"/>
      <c r="SNG2" s="1815"/>
      <c r="SNH2" s="1815"/>
      <c r="SNI2" s="1815"/>
      <c r="SNJ2" s="1815"/>
      <c r="SNK2" s="1815"/>
      <c r="SNL2" s="1815"/>
      <c r="SNM2" s="1815"/>
      <c r="SNN2" s="1815"/>
      <c r="SNO2" s="1815"/>
      <c r="SNP2" s="1815"/>
      <c r="SNQ2" s="1815"/>
      <c r="SNR2" s="1815"/>
      <c r="SNS2" s="1815"/>
      <c r="SNT2" s="1815"/>
      <c r="SNU2" s="1815"/>
      <c r="SNV2" s="1815"/>
      <c r="SNW2" s="1815"/>
      <c r="SNX2" s="1815"/>
      <c r="SNY2" s="1815"/>
      <c r="SNZ2" s="1815"/>
      <c r="SOA2" s="1815"/>
      <c r="SOB2" s="1815"/>
      <c r="SOC2" s="1815"/>
      <c r="SOD2" s="1815"/>
      <c r="SOE2" s="1815"/>
      <c r="SOF2" s="1815"/>
      <c r="SOG2" s="1815"/>
      <c r="SOH2" s="1815"/>
      <c r="SOI2" s="1815"/>
      <c r="SOJ2" s="1815"/>
      <c r="SOK2" s="1815"/>
      <c r="SOL2" s="1815"/>
      <c r="SOM2" s="1815"/>
      <c r="SON2" s="1815"/>
      <c r="SOO2" s="1815"/>
      <c r="SOP2" s="1815"/>
      <c r="SOQ2" s="1815"/>
      <c r="SOR2" s="1815"/>
      <c r="SOS2" s="1815"/>
      <c r="SOT2" s="1815"/>
      <c r="SOU2" s="1815"/>
      <c r="SOV2" s="1815"/>
      <c r="SOW2" s="1815"/>
      <c r="SOX2" s="1815"/>
      <c r="SOY2" s="1815"/>
      <c r="SOZ2" s="1815"/>
      <c r="SPA2" s="1815"/>
      <c r="SPB2" s="1815"/>
      <c r="SPC2" s="1815"/>
      <c r="SPD2" s="1815"/>
      <c r="SPE2" s="1815"/>
      <c r="SPF2" s="1815"/>
      <c r="SPG2" s="1815"/>
      <c r="SPH2" s="1815"/>
      <c r="SPI2" s="1815"/>
      <c r="SPJ2" s="1815"/>
      <c r="SPK2" s="1815"/>
      <c r="SPL2" s="1815"/>
      <c r="SPM2" s="1815"/>
      <c r="SPN2" s="1815"/>
      <c r="SPO2" s="1815"/>
      <c r="SPP2" s="1815"/>
      <c r="SPQ2" s="1815"/>
      <c r="SPR2" s="1815"/>
      <c r="SPS2" s="1815"/>
      <c r="SPT2" s="1815"/>
      <c r="SPU2" s="1815"/>
      <c r="SPV2" s="1815"/>
      <c r="SPW2" s="1815"/>
      <c r="SPX2" s="1815"/>
      <c r="SPY2" s="1815"/>
      <c r="SPZ2" s="1815"/>
      <c r="SQA2" s="1815"/>
      <c r="SQB2" s="1815"/>
      <c r="SQC2" s="1815"/>
      <c r="SQD2" s="1815"/>
      <c r="SQE2" s="1815"/>
      <c r="SQF2" s="1815"/>
      <c r="SQG2" s="1815"/>
      <c r="SQH2" s="1815"/>
      <c r="SQI2" s="1815"/>
      <c r="SQJ2" s="1815"/>
      <c r="SQK2" s="1815"/>
      <c r="SQL2" s="1815"/>
      <c r="SQM2" s="1815"/>
      <c r="SQN2" s="1815"/>
      <c r="SQO2" s="1815"/>
      <c r="SQP2" s="1815"/>
      <c r="SQQ2" s="1815"/>
      <c r="SQR2" s="1815"/>
      <c r="SQS2" s="1815"/>
      <c r="SQT2" s="1815"/>
      <c r="SQU2" s="1815"/>
      <c r="SQV2" s="1815"/>
      <c r="SQW2" s="1815"/>
      <c r="SQX2" s="1815"/>
      <c r="SQY2" s="1815"/>
      <c r="SQZ2" s="1815"/>
      <c r="SRA2" s="1815"/>
      <c r="SRB2" s="1815"/>
      <c r="SRC2" s="1815"/>
      <c r="SRD2" s="1815"/>
      <c r="SRE2" s="1815"/>
      <c r="SRF2" s="1815"/>
      <c r="SRG2" s="1815"/>
      <c r="SRH2" s="1815"/>
      <c r="SRI2" s="1815"/>
      <c r="SRJ2" s="1815"/>
      <c r="SRK2" s="1815"/>
      <c r="SRL2" s="1815"/>
      <c r="SRM2" s="1815"/>
      <c r="SRN2" s="1815"/>
      <c r="SRO2" s="1815"/>
      <c r="SRP2" s="1815"/>
      <c r="SRQ2" s="1815"/>
      <c r="SRR2" s="1815"/>
      <c r="SRS2" s="1815"/>
      <c r="SRT2" s="1815"/>
      <c r="SRU2" s="1815"/>
      <c r="SRV2" s="1815"/>
      <c r="SRW2" s="1815"/>
      <c r="SRX2" s="1815"/>
      <c r="SRY2" s="1815"/>
      <c r="SRZ2" s="1815"/>
      <c r="SSA2" s="1815"/>
      <c r="SSB2" s="1815"/>
      <c r="SSC2" s="1815"/>
      <c r="SSD2" s="1815"/>
      <c r="SSE2" s="1815"/>
      <c r="SSF2" s="1815"/>
      <c r="SSG2" s="1815"/>
      <c r="SSH2" s="1815"/>
      <c r="SSI2" s="1815"/>
      <c r="SSJ2" s="1815"/>
      <c r="SSK2" s="1815"/>
      <c r="SSL2" s="1815"/>
      <c r="SSM2" s="1815"/>
      <c r="SSN2" s="1815"/>
      <c r="SSO2" s="1815"/>
      <c r="SSP2" s="1815"/>
      <c r="SSQ2" s="1815"/>
      <c r="SSR2" s="1815"/>
      <c r="SSS2" s="1815"/>
      <c r="SST2" s="1815"/>
      <c r="SSU2" s="1815"/>
      <c r="SSV2" s="1815"/>
      <c r="SSW2" s="1815"/>
      <c r="SSX2" s="1815"/>
      <c r="SSY2" s="1815"/>
      <c r="SSZ2" s="1815"/>
      <c r="STA2" s="1815"/>
      <c r="STB2" s="1815"/>
      <c r="STC2" s="1815"/>
      <c r="STD2" s="1815"/>
      <c r="STE2" s="1815"/>
      <c r="STF2" s="1815"/>
      <c r="STG2" s="1815"/>
      <c r="STH2" s="1815"/>
      <c r="STI2" s="1815"/>
      <c r="STJ2" s="1815"/>
      <c r="STK2" s="1815"/>
      <c r="STL2" s="1815"/>
      <c r="STM2" s="1815"/>
      <c r="STN2" s="1815"/>
      <c r="STO2" s="1815"/>
      <c r="STP2" s="1815"/>
      <c r="STQ2" s="1815"/>
      <c r="STR2" s="1815"/>
      <c r="STS2" s="1815"/>
      <c r="STT2" s="1815"/>
      <c r="STU2" s="1815"/>
      <c r="STV2" s="1815"/>
      <c r="STW2" s="1815"/>
      <c r="STX2" s="1815"/>
      <c r="STY2" s="1815"/>
      <c r="STZ2" s="1815"/>
      <c r="SUA2" s="1815"/>
      <c r="SUB2" s="1815"/>
      <c r="SUC2" s="1815"/>
      <c r="SUD2" s="1815"/>
      <c r="SUE2" s="1815"/>
      <c r="SUF2" s="1815"/>
      <c r="SUG2" s="1815"/>
      <c r="SUH2" s="1815"/>
      <c r="SUI2" s="1815"/>
      <c r="SUJ2" s="1815"/>
      <c r="SUK2" s="1815"/>
      <c r="SUL2" s="1815"/>
      <c r="SUM2" s="1815"/>
      <c r="SUN2" s="1815"/>
      <c r="SUO2" s="1815"/>
      <c r="SUP2" s="1815"/>
      <c r="SUQ2" s="1815"/>
      <c r="SUR2" s="1815"/>
      <c r="SUS2" s="1815"/>
      <c r="SUT2" s="1815"/>
      <c r="SUU2" s="1815"/>
      <c r="SUV2" s="1815"/>
      <c r="SUW2" s="1815"/>
      <c r="SUX2" s="1815"/>
      <c r="SUY2" s="1815"/>
      <c r="SUZ2" s="1815"/>
      <c r="SVA2" s="1815"/>
      <c r="SVB2" s="1815"/>
      <c r="SVC2" s="1815"/>
      <c r="SVD2" s="1815"/>
      <c r="SVE2" s="1815"/>
      <c r="SVF2" s="1815"/>
      <c r="SVG2" s="1815"/>
      <c r="SVH2" s="1815"/>
      <c r="SVI2" s="1815"/>
      <c r="SVJ2" s="1815"/>
      <c r="SVK2" s="1815"/>
      <c r="SVL2" s="1815"/>
      <c r="SVM2" s="1815"/>
      <c r="SVN2" s="1815"/>
      <c r="SVO2" s="1815"/>
      <c r="SVP2" s="1815"/>
      <c r="SVQ2" s="1815"/>
      <c r="SVR2" s="1815"/>
      <c r="SVS2" s="1815"/>
      <c r="SVT2" s="1815"/>
      <c r="SVU2" s="1815"/>
      <c r="SVV2" s="1815"/>
      <c r="SVW2" s="1815"/>
      <c r="SVX2" s="1815"/>
      <c r="SVY2" s="1815"/>
      <c r="SVZ2" s="1815"/>
      <c r="SWA2" s="1815"/>
      <c r="SWB2" s="1815"/>
      <c r="SWC2" s="1815"/>
      <c r="SWD2" s="1815"/>
      <c r="SWE2" s="1815"/>
      <c r="SWF2" s="1815"/>
      <c r="SWG2" s="1815"/>
      <c r="SWH2" s="1815"/>
      <c r="SWI2" s="1815"/>
      <c r="SWJ2" s="1815"/>
      <c r="SWK2" s="1815"/>
      <c r="SWL2" s="1815"/>
      <c r="SWM2" s="1815"/>
      <c r="SWN2" s="1815"/>
      <c r="SWO2" s="1815"/>
      <c r="SWP2" s="1815"/>
      <c r="SWQ2" s="1815"/>
      <c r="SWR2" s="1815"/>
      <c r="SWS2" s="1815"/>
      <c r="SWT2" s="1815"/>
      <c r="SWU2" s="1815"/>
      <c r="SWV2" s="1815"/>
      <c r="SWW2" s="1815"/>
      <c r="SWX2" s="1815"/>
      <c r="SWY2" s="1815"/>
      <c r="SWZ2" s="1815"/>
      <c r="SXA2" s="1815"/>
      <c r="SXB2" s="1815"/>
      <c r="SXC2" s="1815"/>
      <c r="SXD2" s="1815"/>
      <c r="SXE2" s="1815"/>
      <c r="SXF2" s="1815"/>
      <c r="SXG2" s="1815"/>
      <c r="SXH2" s="1815"/>
      <c r="SXI2" s="1815"/>
      <c r="SXJ2" s="1815"/>
      <c r="SXK2" s="1815"/>
      <c r="SXL2" s="1815"/>
      <c r="SXM2" s="1815"/>
      <c r="SXN2" s="1815"/>
      <c r="SXO2" s="1815"/>
      <c r="SXP2" s="1815"/>
      <c r="SXQ2" s="1815"/>
      <c r="SXR2" s="1815"/>
      <c r="SXS2" s="1815"/>
      <c r="SXT2" s="1815"/>
      <c r="SXU2" s="1815"/>
      <c r="SXV2" s="1815"/>
      <c r="SXW2" s="1815"/>
      <c r="SXX2" s="1815"/>
      <c r="SXY2" s="1815"/>
      <c r="SXZ2" s="1815"/>
      <c r="SYA2" s="1815"/>
      <c r="SYB2" s="1815"/>
      <c r="SYC2" s="1815"/>
      <c r="SYD2" s="1815"/>
      <c r="SYE2" s="1815"/>
      <c r="SYF2" s="1815"/>
      <c r="SYG2" s="1815"/>
      <c r="SYH2" s="1815"/>
      <c r="SYI2" s="1815"/>
      <c r="SYJ2" s="1815"/>
      <c r="SYK2" s="1815"/>
      <c r="SYL2" s="1815"/>
      <c r="SYM2" s="1815"/>
      <c r="SYN2" s="1815"/>
      <c r="SYO2" s="1815"/>
      <c r="SYP2" s="1815"/>
      <c r="SYQ2" s="1815"/>
      <c r="SYR2" s="1815"/>
      <c r="SYS2" s="1815"/>
      <c r="SYT2" s="1815"/>
      <c r="SYU2" s="1815"/>
      <c r="SYV2" s="1815"/>
      <c r="SYW2" s="1815"/>
      <c r="SYX2" s="1815"/>
      <c r="SYY2" s="1815"/>
      <c r="SYZ2" s="1815"/>
      <c r="SZA2" s="1815"/>
      <c r="SZB2" s="1815"/>
      <c r="SZC2" s="1815"/>
      <c r="SZD2" s="1815"/>
      <c r="SZE2" s="1815"/>
      <c r="SZF2" s="1815"/>
      <c r="SZG2" s="1815"/>
      <c r="SZH2" s="1815"/>
      <c r="SZI2" s="1815"/>
      <c r="SZJ2" s="1815"/>
      <c r="SZK2" s="1815"/>
      <c r="SZL2" s="1815"/>
      <c r="SZM2" s="1815"/>
      <c r="SZN2" s="1815"/>
      <c r="SZO2" s="1815"/>
      <c r="SZP2" s="1815"/>
      <c r="SZQ2" s="1815"/>
      <c r="SZR2" s="1815"/>
      <c r="SZS2" s="1815"/>
      <c r="SZT2" s="1815"/>
      <c r="SZU2" s="1815"/>
      <c r="SZV2" s="1815"/>
      <c r="SZW2" s="1815"/>
      <c r="SZX2" s="1815"/>
      <c r="SZY2" s="1815"/>
      <c r="SZZ2" s="1815"/>
      <c r="TAA2" s="1815"/>
      <c r="TAB2" s="1815"/>
      <c r="TAC2" s="1815"/>
      <c r="TAD2" s="1815"/>
      <c r="TAE2" s="1815"/>
      <c r="TAF2" s="1815"/>
      <c r="TAG2" s="1815"/>
      <c r="TAH2" s="1815"/>
      <c r="TAI2" s="1815"/>
      <c r="TAJ2" s="1815"/>
      <c r="TAK2" s="1815"/>
      <c r="TAL2" s="1815"/>
      <c r="TAM2" s="1815"/>
      <c r="TAN2" s="1815"/>
      <c r="TAO2" s="1815"/>
      <c r="TAP2" s="1815"/>
      <c r="TAQ2" s="1815"/>
      <c r="TAR2" s="1815"/>
      <c r="TAS2" s="1815"/>
      <c r="TAT2" s="1815"/>
      <c r="TAU2" s="1815"/>
      <c r="TAV2" s="1815"/>
      <c r="TAW2" s="1815"/>
      <c r="TAX2" s="1815"/>
      <c r="TAY2" s="1815"/>
      <c r="TAZ2" s="1815"/>
      <c r="TBA2" s="1815"/>
      <c r="TBB2" s="1815"/>
      <c r="TBC2" s="1815"/>
      <c r="TBD2" s="1815"/>
      <c r="TBE2" s="1815"/>
      <c r="TBF2" s="1815"/>
      <c r="TBG2" s="1815"/>
      <c r="TBH2" s="1815"/>
      <c r="TBI2" s="1815"/>
      <c r="TBJ2" s="1815"/>
      <c r="TBK2" s="1815"/>
      <c r="TBL2" s="1815"/>
      <c r="TBM2" s="1815"/>
      <c r="TBN2" s="1815"/>
      <c r="TBO2" s="1815"/>
      <c r="TBP2" s="1815"/>
      <c r="TBQ2" s="1815"/>
      <c r="TBR2" s="1815"/>
      <c r="TBS2" s="1815"/>
      <c r="TBT2" s="1815"/>
      <c r="TBU2" s="1815"/>
      <c r="TBV2" s="1815"/>
      <c r="TBW2" s="1815"/>
      <c r="TBX2" s="1815"/>
      <c r="TBY2" s="1815"/>
      <c r="TBZ2" s="1815"/>
      <c r="TCA2" s="1815"/>
      <c r="TCB2" s="1815"/>
      <c r="TCC2" s="1815"/>
      <c r="TCD2" s="1815"/>
      <c r="TCE2" s="1815"/>
      <c r="TCF2" s="1815"/>
      <c r="TCG2" s="1815"/>
      <c r="TCH2" s="1815"/>
      <c r="TCI2" s="1815"/>
      <c r="TCJ2" s="1815"/>
      <c r="TCK2" s="1815"/>
      <c r="TCL2" s="1815"/>
      <c r="TCM2" s="1815"/>
      <c r="TCN2" s="1815"/>
      <c r="TCO2" s="1815"/>
      <c r="TCP2" s="1815"/>
      <c r="TCQ2" s="1815"/>
      <c r="TCR2" s="1815"/>
      <c r="TCS2" s="1815"/>
      <c r="TCT2" s="1815"/>
      <c r="TCU2" s="1815"/>
      <c r="TCV2" s="1815"/>
      <c r="TCW2" s="1815"/>
      <c r="TCX2" s="1815"/>
      <c r="TCY2" s="1815"/>
      <c r="TCZ2" s="1815"/>
      <c r="TDA2" s="1815"/>
      <c r="TDB2" s="1815"/>
      <c r="TDC2" s="1815"/>
      <c r="TDD2" s="1815"/>
      <c r="TDE2" s="1815"/>
      <c r="TDF2" s="1815"/>
      <c r="TDG2" s="1815"/>
      <c r="TDH2" s="1815"/>
      <c r="TDI2" s="1815"/>
      <c r="TDJ2" s="1815"/>
      <c r="TDK2" s="1815"/>
      <c r="TDL2" s="1815"/>
      <c r="TDM2" s="1815"/>
      <c r="TDN2" s="1815"/>
      <c r="TDO2" s="1815"/>
      <c r="TDP2" s="1815"/>
      <c r="TDQ2" s="1815"/>
      <c r="TDR2" s="1815"/>
      <c r="TDS2" s="1815"/>
      <c r="TDT2" s="1815"/>
      <c r="TDU2" s="1815"/>
      <c r="TDV2" s="1815"/>
      <c r="TDW2" s="1815"/>
      <c r="TDX2" s="1815"/>
      <c r="TDY2" s="1815"/>
      <c r="TDZ2" s="1815"/>
      <c r="TEA2" s="1815"/>
      <c r="TEB2" s="1815"/>
      <c r="TEC2" s="1815"/>
      <c r="TED2" s="1815"/>
      <c r="TEE2" s="1815"/>
      <c r="TEF2" s="1815"/>
      <c r="TEG2" s="1815"/>
      <c r="TEH2" s="1815"/>
      <c r="TEI2" s="1815"/>
      <c r="TEJ2" s="1815"/>
      <c r="TEK2" s="1815"/>
      <c r="TEL2" s="1815"/>
      <c r="TEM2" s="1815"/>
      <c r="TEN2" s="1815"/>
      <c r="TEO2" s="1815"/>
      <c r="TEP2" s="1815"/>
      <c r="TEQ2" s="1815"/>
      <c r="TER2" s="1815"/>
      <c r="TES2" s="1815"/>
      <c r="TET2" s="1815"/>
      <c r="TEU2" s="1815"/>
      <c r="TEV2" s="1815"/>
      <c r="TEW2" s="1815"/>
      <c r="TEX2" s="1815"/>
      <c r="TEY2" s="1815"/>
      <c r="TEZ2" s="1815"/>
      <c r="TFA2" s="1815"/>
      <c r="TFB2" s="1815"/>
      <c r="TFC2" s="1815"/>
      <c r="TFD2" s="1815"/>
      <c r="TFE2" s="1815"/>
      <c r="TFF2" s="1815"/>
      <c r="TFG2" s="1815"/>
      <c r="TFH2" s="1815"/>
      <c r="TFI2" s="1815"/>
      <c r="TFJ2" s="1815"/>
      <c r="TFK2" s="1815"/>
      <c r="TFL2" s="1815"/>
      <c r="TFM2" s="1815"/>
      <c r="TFN2" s="1815"/>
      <c r="TFO2" s="1815"/>
      <c r="TFP2" s="1815"/>
      <c r="TFQ2" s="1815"/>
      <c r="TFR2" s="1815"/>
      <c r="TFS2" s="1815"/>
      <c r="TFT2" s="1815"/>
      <c r="TFU2" s="1815"/>
      <c r="TFV2" s="1815"/>
      <c r="TFW2" s="1815"/>
      <c r="TFX2" s="1815"/>
      <c r="TFY2" s="1815"/>
      <c r="TFZ2" s="1815"/>
      <c r="TGA2" s="1815"/>
      <c r="TGB2" s="1815"/>
      <c r="TGC2" s="1815"/>
      <c r="TGD2" s="1815"/>
      <c r="TGE2" s="1815"/>
      <c r="TGF2" s="1815"/>
      <c r="TGG2" s="1815"/>
      <c r="TGH2" s="1815"/>
      <c r="TGI2" s="1815"/>
      <c r="TGJ2" s="1815"/>
      <c r="TGK2" s="1815"/>
      <c r="TGL2" s="1815"/>
      <c r="TGM2" s="1815"/>
      <c r="TGN2" s="1815"/>
      <c r="TGO2" s="1815"/>
      <c r="TGP2" s="1815"/>
      <c r="TGQ2" s="1815"/>
      <c r="TGR2" s="1815"/>
      <c r="TGS2" s="1815"/>
      <c r="TGT2" s="1815"/>
      <c r="TGU2" s="1815"/>
      <c r="TGV2" s="1815"/>
      <c r="TGW2" s="1815"/>
      <c r="TGX2" s="1815"/>
      <c r="TGY2" s="1815"/>
      <c r="TGZ2" s="1815"/>
      <c r="THA2" s="1815"/>
      <c r="THB2" s="1815"/>
      <c r="THC2" s="1815"/>
      <c r="THD2" s="1815"/>
      <c r="THE2" s="1815"/>
      <c r="THF2" s="1815"/>
      <c r="THG2" s="1815"/>
      <c r="THH2" s="1815"/>
      <c r="THI2" s="1815"/>
      <c r="THJ2" s="1815"/>
      <c r="THK2" s="1815"/>
      <c r="THL2" s="1815"/>
      <c r="THM2" s="1815"/>
      <c r="THN2" s="1815"/>
      <c r="THO2" s="1815"/>
      <c r="THP2" s="1815"/>
      <c r="THQ2" s="1815"/>
      <c r="THR2" s="1815"/>
      <c r="THS2" s="1815"/>
      <c r="THT2" s="1815"/>
      <c r="THU2" s="1815"/>
      <c r="THV2" s="1815"/>
      <c r="THW2" s="1815"/>
      <c r="THX2" s="1815"/>
      <c r="THY2" s="1815"/>
      <c r="THZ2" s="1815"/>
      <c r="TIA2" s="1815"/>
      <c r="TIB2" s="1815"/>
      <c r="TIC2" s="1815"/>
      <c r="TID2" s="1815"/>
      <c r="TIE2" s="1815"/>
      <c r="TIF2" s="1815"/>
      <c r="TIG2" s="1815"/>
      <c r="TIH2" s="1815"/>
      <c r="TII2" s="1815"/>
      <c r="TIJ2" s="1815"/>
      <c r="TIK2" s="1815"/>
      <c r="TIL2" s="1815"/>
      <c r="TIM2" s="1815"/>
      <c r="TIN2" s="1815"/>
      <c r="TIO2" s="1815"/>
      <c r="TIP2" s="1815"/>
      <c r="TIQ2" s="1815"/>
      <c r="TIR2" s="1815"/>
      <c r="TIS2" s="1815"/>
      <c r="TIT2" s="1815"/>
      <c r="TIU2" s="1815"/>
      <c r="TIV2" s="1815"/>
      <c r="TIW2" s="1815"/>
      <c r="TIX2" s="1815"/>
      <c r="TIY2" s="1815"/>
      <c r="TIZ2" s="1815"/>
      <c r="TJA2" s="1815"/>
      <c r="TJB2" s="1815"/>
      <c r="TJC2" s="1815"/>
      <c r="TJD2" s="1815"/>
      <c r="TJE2" s="1815"/>
      <c r="TJF2" s="1815"/>
      <c r="TJG2" s="1815"/>
      <c r="TJH2" s="1815"/>
      <c r="TJI2" s="1815"/>
      <c r="TJJ2" s="1815"/>
      <c r="TJK2" s="1815"/>
      <c r="TJL2" s="1815"/>
      <c r="TJM2" s="1815"/>
      <c r="TJN2" s="1815"/>
      <c r="TJO2" s="1815"/>
      <c r="TJP2" s="1815"/>
      <c r="TJQ2" s="1815"/>
      <c r="TJR2" s="1815"/>
      <c r="TJS2" s="1815"/>
      <c r="TJT2" s="1815"/>
      <c r="TJU2" s="1815"/>
      <c r="TJV2" s="1815"/>
      <c r="TJW2" s="1815"/>
      <c r="TJX2" s="1815"/>
      <c r="TJY2" s="1815"/>
      <c r="TJZ2" s="1815"/>
      <c r="TKA2" s="1815"/>
      <c r="TKB2" s="1815"/>
      <c r="TKC2" s="1815"/>
      <c r="TKD2" s="1815"/>
      <c r="TKE2" s="1815"/>
      <c r="TKF2" s="1815"/>
      <c r="TKG2" s="1815"/>
      <c r="TKH2" s="1815"/>
      <c r="TKI2" s="1815"/>
      <c r="TKJ2" s="1815"/>
      <c r="TKK2" s="1815"/>
      <c r="TKL2" s="1815"/>
      <c r="TKM2" s="1815"/>
      <c r="TKN2" s="1815"/>
      <c r="TKO2" s="1815"/>
      <c r="TKP2" s="1815"/>
      <c r="TKQ2" s="1815"/>
      <c r="TKR2" s="1815"/>
      <c r="TKS2" s="1815"/>
      <c r="TKT2" s="1815"/>
      <c r="TKU2" s="1815"/>
      <c r="TKV2" s="1815"/>
      <c r="TKW2" s="1815"/>
      <c r="TKX2" s="1815"/>
      <c r="TKY2" s="1815"/>
      <c r="TKZ2" s="1815"/>
      <c r="TLA2" s="1815"/>
      <c r="TLB2" s="1815"/>
      <c r="TLC2" s="1815"/>
      <c r="TLD2" s="1815"/>
      <c r="TLE2" s="1815"/>
      <c r="TLF2" s="1815"/>
      <c r="TLG2" s="1815"/>
      <c r="TLH2" s="1815"/>
      <c r="TLI2" s="1815"/>
      <c r="TLJ2" s="1815"/>
      <c r="TLK2" s="1815"/>
      <c r="TLL2" s="1815"/>
      <c r="TLM2" s="1815"/>
      <c r="TLN2" s="1815"/>
      <c r="TLO2" s="1815"/>
      <c r="TLP2" s="1815"/>
      <c r="TLQ2" s="1815"/>
      <c r="TLR2" s="1815"/>
      <c r="TLS2" s="1815"/>
      <c r="TLT2" s="1815"/>
      <c r="TLU2" s="1815"/>
      <c r="TLV2" s="1815"/>
      <c r="TLW2" s="1815"/>
      <c r="TLX2" s="1815"/>
      <c r="TLY2" s="1815"/>
      <c r="TLZ2" s="1815"/>
      <c r="TMA2" s="1815"/>
      <c r="TMB2" s="1815"/>
      <c r="TMC2" s="1815"/>
      <c r="TMD2" s="1815"/>
      <c r="TME2" s="1815"/>
      <c r="TMF2" s="1815"/>
      <c r="TMG2" s="1815"/>
      <c r="TMH2" s="1815"/>
      <c r="TMI2" s="1815"/>
      <c r="TMJ2" s="1815"/>
      <c r="TMK2" s="1815"/>
      <c r="TML2" s="1815"/>
      <c r="TMM2" s="1815"/>
      <c r="TMN2" s="1815"/>
      <c r="TMO2" s="1815"/>
      <c r="TMP2" s="1815"/>
      <c r="TMQ2" s="1815"/>
      <c r="TMR2" s="1815"/>
      <c r="TMS2" s="1815"/>
      <c r="TMT2" s="1815"/>
      <c r="TMU2" s="1815"/>
      <c r="TMV2" s="1815"/>
      <c r="TMW2" s="1815"/>
      <c r="TMX2" s="1815"/>
      <c r="TMY2" s="1815"/>
      <c r="TMZ2" s="1815"/>
      <c r="TNA2" s="1815"/>
      <c r="TNB2" s="1815"/>
      <c r="TNC2" s="1815"/>
      <c r="TND2" s="1815"/>
      <c r="TNE2" s="1815"/>
      <c r="TNF2" s="1815"/>
      <c r="TNG2" s="1815"/>
      <c r="TNH2" s="1815"/>
      <c r="TNI2" s="1815"/>
      <c r="TNJ2" s="1815"/>
      <c r="TNK2" s="1815"/>
      <c r="TNL2" s="1815"/>
      <c r="TNM2" s="1815"/>
      <c r="TNN2" s="1815"/>
      <c r="TNO2" s="1815"/>
      <c r="TNP2" s="1815"/>
      <c r="TNQ2" s="1815"/>
      <c r="TNR2" s="1815"/>
      <c r="TNS2" s="1815"/>
      <c r="TNT2" s="1815"/>
      <c r="TNU2" s="1815"/>
      <c r="TNV2" s="1815"/>
      <c r="TNW2" s="1815"/>
      <c r="TNX2" s="1815"/>
      <c r="TNY2" s="1815"/>
      <c r="TNZ2" s="1815"/>
      <c r="TOA2" s="1815"/>
      <c r="TOB2" s="1815"/>
      <c r="TOC2" s="1815"/>
      <c r="TOD2" s="1815"/>
      <c r="TOE2" s="1815"/>
      <c r="TOF2" s="1815"/>
      <c r="TOG2" s="1815"/>
      <c r="TOH2" s="1815"/>
      <c r="TOI2" s="1815"/>
      <c r="TOJ2" s="1815"/>
      <c r="TOK2" s="1815"/>
      <c r="TOL2" s="1815"/>
      <c r="TOM2" s="1815"/>
      <c r="TON2" s="1815"/>
      <c r="TOO2" s="1815"/>
      <c r="TOP2" s="1815"/>
      <c r="TOQ2" s="1815"/>
      <c r="TOR2" s="1815"/>
      <c r="TOS2" s="1815"/>
      <c r="TOT2" s="1815"/>
      <c r="TOU2" s="1815"/>
      <c r="TOV2" s="1815"/>
      <c r="TOW2" s="1815"/>
      <c r="TOX2" s="1815"/>
      <c r="TOY2" s="1815"/>
      <c r="TOZ2" s="1815"/>
      <c r="TPA2" s="1815"/>
      <c r="TPB2" s="1815"/>
      <c r="TPC2" s="1815"/>
      <c r="TPD2" s="1815"/>
      <c r="TPE2" s="1815"/>
      <c r="TPF2" s="1815"/>
      <c r="TPG2" s="1815"/>
      <c r="TPH2" s="1815"/>
      <c r="TPI2" s="1815"/>
      <c r="TPJ2" s="1815"/>
      <c r="TPK2" s="1815"/>
      <c r="TPL2" s="1815"/>
      <c r="TPM2" s="1815"/>
      <c r="TPN2" s="1815"/>
      <c r="TPO2" s="1815"/>
      <c r="TPP2" s="1815"/>
      <c r="TPQ2" s="1815"/>
      <c r="TPR2" s="1815"/>
      <c r="TPS2" s="1815"/>
      <c r="TPT2" s="1815"/>
      <c r="TPU2" s="1815"/>
      <c r="TPV2" s="1815"/>
      <c r="TPW2" s="1815"/>
      <c r="TPX2" s="1815"/>
      <c r="TPY2" s="1815"/>
      <c r="TPZ2" s="1815"/>
      <c r="TQA2" s="1815"/>
      <c r="TQB2" s="1815"/>
      <c r="TQC2" s="1815"/>
      <c r="TQD2" s="1815"/>
      <c r="TQE2" s="1815"/>
      <c r="TQF2" s="1815"/>
      <c r="TQG2" s="1815"/>
      <c r="TQH2" s="1815"/>
      <c r="TQI2" s="1815"/>
      <c r="TQJ2" s="1815"/>
      <c r="TQK2" s="1815"/>
      <c r="TQL2" s="1815"/>
      <c r="TQM2" s="1815"/>
      <c r="TQN2" s="1815"/>
      <c r="TQO2" s="1815"/>
      <c r="TQP2" s="1815"/>
      <c r="TQQ2" s="1815"/>
      <c r="TQR2" s="1815"/>
      <c r="TQS2" s="1815"/>
      <c r="TQT2" s="1815"/>
      <c r="TQU2" s="1815"/>
      <c r="TQV2" s="1815"/>
      <c r="TQW2" s="1815"/>
      <c r="TQX2" s="1815"/>
      <c r="TQY2" s="1815"/>
      <c r="TQZ2" s="1815"/>
      <c r="TRA2" s="1815"/>
      <c r="TRB2" s="1815"/>
      <c r="TRC2" s="1815"/>
      <c r="TRD2" s="1815"/>
      <c r="TRE2" s="1815"/>
      <c r="TRF2" s="1815"/>
      <c r="TRG2" s="1815"/>
      <c r="TRH2" s="1815"/>
      <c r="TRI2" s="1815"/>
      <c r="TRJ2" s="1815"/>
      <c r="TRK2" s="1815"/>
      <c r="TRL2" s="1815"/>
      <c r="TRM2" s="1815"/>
      <c r="TRN2" s="1815"/>
      <c r="TRO2" s="1815"/>
      <c r="TRP2" s="1815"/>
      <c r="TRQ2" s="1815"/>
      <c r="TRR2" s="1815"/>
      <c r="TRS2" s="1815"/>
      <c r="TRT2" s="1815"/>
      <c r="TRU2" s="1815"/>
      <c r="TRV2" s="1815"/>
      <c r="TRW2" s="1815"/>
      <c r="TRX2" s="1815"/>
      <c r="TRY2" s="1815"/>
      <c r="TRZ2" s="1815"/>
      <c r="TSA2" s="1815"/>
      <c r="TSB2" s="1815"/>
      <c r="TSC2" s="1815"/>
      <c r="TSD2" s="1815"/>
      <c r="TSE2" s="1815"/>
      <c r="TSF2" s="1815"/>
      <c r="TSG2" s="1815"/>
      <c r="TSH2" s="1815"/>
      <c r="TSI2" s="1815"/>
      <c r="TSJ2" s="1815"/>
      <c r="TSK2" s="1815"/>
      <c r="TSL2" s="1815"/>
      <c r="TSM2" s="1815"/>
      <c r="TSN2" s="1815"/>
      <c r="TSO2" s="1815"/>
      <c r="TSP2" s="1815"/>
      <c r="TSQ2" s="1815"/>
      <c r="TSR2" s="1815"/>
      <c r="TSS2" s="1815"/>
      <c r="TST2" s="1815"/>
      <c r="TSU2" s="1815"/>
      <c r="TSV2" s="1815"/>
      <c r="TSW2" s="1815"/>
      <c r="TSX2" s="1815"/>
      <c r="TSY2" s="1815"/>
      <c r="TSZ2" s="1815"/>
      <c r="TTA2" s="1815"/>
      <c r="TTB2" s="1815"/>
      <c r="TTC2" s="1815"/>
      <c r="TTD2" s="1815"/>
      <c r="TTE2" s="1815"/>
      <c r="TTF2" s="1815"/>
      <c r="TTG2" s="1815"/>
      <c r="TTH2" s="1815"/>
      <c r="TTI2" s="1815"/>
      <c r="TTJ2" s="1815"/>
      <c r="TTK2" s="1815"/>
      <c r="TTL2" s="1815"/>
      <c r="TTM2" s="1815"/>
      <c r="TTN2" s="1815"/>
      <c r="TTO2" s="1815"/>
      <c r="TTP2" s="1815"/>
      <c r="TTQ2" s="1815"/>
      <c r="TTR2" s="1815"/>
      <c r="TTS2" s="1815"/>
      <c r="TTT2" s="1815"/>
      <c r="TTU2" s="1815"/>
      <c r="TTV2" s="1815"/>
      <c r="TTW2" s="1815"/>
      <c r="TTX2" s="1815"/>
      <c r="TTY2" s="1815"/>
      <c r="TTZ2" s="1815"/>
      <c r="TUA2" s="1815"/>
      <c r="TUB2" s="1815"/>
      <c r="TUC2" s="1815"/>
      <c r="TUD2" s="1815"/>
      <c r="TUE2" s="1815"/>
      <c r="TUF2" s="1815"/>
      <c r="TUG2" s="1815"/>
      <c r="TUH2" s="1815"/>
      <c r="TUI2" s="1815"/>
      <c r="TUJ2" s="1815"/>
      <c r="TUK2" s="1815"/>
      <c r="TUL2" s="1815"/>
      <c r="TUM2" s="1815"/>
      <c r="TUN2" s="1815"/>
      <c r="TUO2" s="1815"/>
      <c r="TUP2" s="1815"/>
      <c r="TUQ2" s="1815"/>
      <c r="TUR2" s="1815"/>
      <c r="TUS2" s="1815"/>
      <c r="TUT2" s="1815"/>
      <c r="TUU2" s="1815"/>
      <c r="TUV2" s="1815"/>
      <c r="TUW2" s="1815"/>
      <c r="TUX2" s="1815"/>
      <c r="TUY2" s="1815"/>
      <c r="TUZ2" s="1815"/>
      <c r="TVA2" s="1815"/>
      <c r="TVB2" s="1815"/>
      <c r="TVC2" s="1815"/>
      <c r="TVD2" s="1815"/>
      <c r="TVE2" s="1815"/>
      <c r="TVF2" s="1815"/>
      <c r="TVG2" s="1815"/>
      <c r="TVH2" s="1815"/>
      <c r="TVI2" s="1815"/>
      <c r="TVJ2" s="1815"/>
      <c r="TVK2" s="1815"/>
      <c r="TVL2" s="1815"/>
      <c r="TVM2" s="1815"/>
      <c r="TVN2" s="1815"/>
      <c r="TVO2" s="1815"/>
      <c r="TVP2" s="1815"/>
      <c r="TVQ2" s="1815"/>
      <c r="TVR2" s="1815"/>
      <c r="TVS2" s="1815"/>
      <c r="TVT2" s="1815"/>
      <c r="TVU2" s="1815"/>
      <c r="TVV2" s="1815"/>
      <c r="TVW2" s="1815"/>
      <c r="TVX2" s="1815"/>
      <c r="TVY2" s="1815"/>
      <c r="TVZ2" s="1815"/>
      <c r="TWA2" s="1815"/>
      <c r="TWB2" s="1815"/>
      <c r="TWC2" s="1815"/>
      <c r="TWD2" s="1815"/>
      <c r="TWE2" s="1815"/>
      <c r="TWF2" s="1815"/>
      <c r="TWG2" s="1815"/>
      <c r="TWH2" s="1815"/>
      <c r="TWI2" s="1815"/>
      <c r="TWJ2" s="1815"/>
      <c r="TWK2" s="1815"/>
      <c r="TWL2" s="1815"/>
      <c r="TWM2" s="1815"/>
      <c r="TWN2" s="1815"/>
      <c r="TWO2" s="1815"/>
      <c r="TWP2" s="1815"/>
      <c r="TWQ2" s="1815"/>
      <c r="TWR2" s="1815"/>
      <c r="TWS2" s="1815"/>
      <c r="TWT2" s="1815"/>
      <c r="TWU2" s="1815"/>
      <c r="TWV2" s="1815"/>
      <c r="TWW2" s="1815"/>
      <c r="TWX2" s="1815"/>
      <c r="TWY2" s="1815"/>
      <c r="TWZ2" s="1815"/>
      <c r="TXA2" s="1815"/>
      <c r="TXB2" s="1815"/>
      <c r="TXC2" s="1815"/>
      <c r="TXD2" s="1815"/>
      <c r="TXE2" s="1815"/>
      <c r="TXF2" s="1815"/>
      <c r="TXG2" s="1815"/>
      <c r="TXH2" s="1815"/>
      <c r="TXI2" s="1815"/>
      <c r="TXJ2" s="1815"/>
      <c r="TXK2" s="1815"/>
      <c r="TXL2" s="1815"/>
      <c r="TXM2" s="1815"/>
      <c r="TXN2" s="1815"/>
      <c r="TXO2" s="1815"/>
      <c r="TXP2" s="1815"/>
      <c r="TXQ2" s="1815"/>
      <c r="TXR2" s="1815"/>
      <c r="TXS2" s="1815"/>
      <c r="TXT2" s="1815"/>
      <c r="TXU2" s="1815"/>
      <c r="TXV2" s="1815"/>
      <c r="TXW2" s="1815"/>
      <c r="TXX2" s="1815"/>
      <c r="TXY2" s="1815"/>
      <c r="TXZ2" s="1815"/>
      <c r="TYA2" s="1815"/>
      <c r="TYB2" s="1815"/>
      <c r="TYC2" s="1815"/>
      <c r="TYD2" s="1815"/>
      <c r="TYE2" s="1815"/>
      <c r="TYF2" s="1815"/>
      <c r="TYG2" s="1815"/>
      <c r="TYH2" s="1815"/>
      <c r="TYI2" s="1815"/>
      <c r="TYJ2" s="1815"/>
      <c r="TYK2" s="1815"/>
      <c r="TYL2" s="1815"/>
      <c r="TYM2" s="1815"/>
      <c r="TYN2" s="1815"/>
      <c r="TYO2" s="1815"/>
      <c r="TYP2" s="1815"/>
      <c r="TYQ2" s="1815"/>
      <c r="TYR2" s="1815"/>
      <c r="TYS2" s="1815"/>
      <c r="TYT2" s="1815"/>
      <c r="TYU2" s="1815"/>
      <c r="TYV2" s="1815"/>
      <c r="TYW2" s="1815"/>
      <c r="TYX2" s="1815"/>
      <c r="TYY2" s="1815"/>
      <c r="TYZ2" s="1815"/>
      <c r="TZA2" s="1815"/>
      <c r="TZB2" s="1815"/>
      <c r="TZC2" s="1815"/>
      <c r="TZD2" s="1815"/>
      <c r="TZE2" s="1815"/>
      <c r="TZF2" s="1815"/>
      <c r="TZG2" s="1815"/>
      <c r="TZH2" s="1815"/>
      <c r="TZI2" s="1815"/>
      <c r="TZJ2" s="1815"/>
      <c r="TZK2" s="1815"/>
      <c r="TZL2" s="1815"/>
      <c r="TZM2" s="1815"/>
      <c r="TZN2" s="1815"/>
      <c r="TZO2" s="1815"/>
      <c r="TZP2" s="1815"/>
      <c r="TZQ2" s="1815"/>
      <c r="TZR2" s="1815"/>
      <c r="TZS2" s="1815"/>
      <c r="TZT2" s="1815"/>
      <c r="TZU2" s="1815"/>
      <c r="TZV2" s="1815"/>
      <c r="TZW2" s="1815"/>
      <c r="TZX2" s="1815"/>
      <c r="TZY2" s="1815"/>
      <c r="TZZ2" s="1815"/>
      <c r="UAA2" s="1815"/>
      <c r="UAB2" s="1815"/>
      <c r="UAC2" s="1815"/>
      <c r="UAD2" s="1815"/>
      <c r="UAE2" s="1815"/>
      <c r="UAF2" s="1815"/>
      <c r="UAG2" s="1815"/>
      <c r="UAH2" s="1815"/>
      <c r="UAI2" s="1815"/>
      <c r="UAJ2" s="1815"/>
      <c r="UAK2" s="1815"/>
      <c r="UAL2" s="1815"/>
      <c r="UAM2" s="1815"/>
      <c r="UAN2" s="1815"/>
      <c r="UAO2" s="1815"/>
      <c r="UAP2" s="1815"/>
      <c r="UAQ2" s="1815"/>
      <c r="UAR2" s="1815"/>
      <c r="UAS2" s="1815"/>
      <c r="UAT2" s="1815"/>
      <c r="UAU2" s="1815"/>
      <c r="UAV2" s="1815"/>
      <c r="UAW2" s="1815"/>
      <c r="UAX2" s="1815"/>
      <c r="UAY2" s="1815"/>
      <c r="UAZ2" s="1815"/>
      <c r="UBA2" s="1815"/>
      <c r="UBB2" s="1815"/>
      <c r="UBC2" s="1815"/>
      <c r="UBD2" s="1815"/>
      <c r="UBE2" s="1815"/>
      <c r="UBF2" s="1815"/>
      <c r="UBG2" s="1815"/>
      <c r="UBH2" s="1815"/>
      <c r="UBI2" s="1815"/>
      <c r="UBJ2" s="1815"/>
      <c r="UBK2" s="1815"/>
      <c r="UBL2" s="1815"/>
      <c r="UBM2" s="1815"/>
      <c r="UBN2" s="1815"/>
      <c r="UBO2" s="1815"/>
      <c r="UBP2" s="1815"/>
      <c r="UBQ2" s="1815"/>
      <c r="UBR2" s="1815"/>
      <c r="UBS2" s="1815"/>
      <c r="UBT2" s="1815"/>
      <c r="UBU2" s="1815"/>
      <c r="UBV2" s="1815"/>
      <c r="UBW2" s="1815"/>
      <c r="UBX2" s="1815"/>
      <c r="UBY2" s="1815"/>
      <c r="UBZ2" s="1815"/>
      <c r="UCA2" s="1815"/>
      <c r="UCB2" s="1815"/>
      <c r="UCC2" s="1815"/>
      <c r="UCD2" s="1815"/>
      <c r="UCE2" s="1815"/>
      <c r="UCF2" s="1815"/>
      <c r="UCG2" s="1815"/>
      <c r="UCH2" s="1815"/>
      <c r="UCI2" s="1815"/>
      <c r="UCJ2" s="1815"/>
      <c r="UCK2" s="1815"/>
      <c r="UCL2" s="1815"/>
      <c r="UCM2" s="1815"/>
      <c r="UCN2" s="1815"/>
      <c r="UCO2" s="1815"/>
      <c r="UCP2" s="1815"/>
      <c r="UCQ2" s="1815"/>
      <c r="UCR2" s="1815"/>
      <c r="UCS2" s="1815"/>
      <c r="UCT2" s="1815"/>
      <c r="UCU2" s="1815"/>
      <c r="UCV2" s="1815"/>
      <c r="UCW2" s="1815"/>
      <c r="UCX2" s="1815"/>
      <c r="UCY2" s="1815"/>
      <c r="UCZ2" s="1815"/>
      <c r="UDA2" s="1815"/>
      <c r="UDB2" s="1815"/>
      <c r="UDC2" s="1815"/>
      <c r="UDD2" s="1815"/>
      <c r="UDE2" s="1815"/>
      <c r="UDF2" s="1815"/>
      <c r="UDG2" s="1815"/>
      <c r="UDH2" s="1815"/>
      <c r="UDI2" s="1815"/>
      <c r="UDJ2" s="1815"/>
      <c r="UDK2" s="1815"/>
      <c r="UDL2" s="1815"/>
      <c r="UDM2" s="1815"/>
      <c r="UDN2" s="1815"/>
      <c r="UDO2" s="1815"/>
      <c r="UDP2" s="1815"/>
      <c r="UDQ2" s="1815"/>
      <c r="UDR2" s="1815"/>
      <c r="UDS2" s="1815"/>
      <c r="UDT2" s="1815"/>
      <c r="UDU2" s="1815"/>
      <c r="UDV2" s="1815"/>
      <c r="UDW2" s="1815"/>
      <c r="UDX2" s="1815"/>
      <c r="UDY2" s="1815"/>
      <c r="UDZ2" s="1815"/>
      <c r="UEA2" s="1815"/>
      <c r="UEB2" s="1815"/>
      <c r="UEC2" s="1815"/>
      <c r="UED2" s="1815"/>
      <c r="UEE2" s="1815"/>
      <c r="UEF2" s="1815"/>
      <c r="UEG2" s="1815"/>
      <c r="UEH2" s="1815"/>
      <c r="UEI2" s="1815"/>
      <c r="UEJ2" s="1815"/>
      <c r="UEK2" s="1815"/>
      <c r="UEL2" s="1815"/>
      <c r="UEM2" s="1815"/>
      <c r="UEN2" s="1815"/>
      <c r="UEO2" s="1815"/>
      <c r="UEP2" s="1815"/>
      <c r="UEQ2" s="1815"/>
      <c r="UER2" s="1815"/>
      <c r="UES2" s="1815"/>
      <c r="UET2" s="1815"/>
      <c r="UEU2" s="1815"/>
      <c r="UEV2" s="1815"/>
      <c r="UEW2" s="1815"/>
      <c r="UEX2" s="1815"/>
      <c r="UEY2" s="1815"/>
      <c r="UEZ2" s="1815"/>
      <c r="UFA2" s="1815"/>
      <c r="UFB2" s="1815"/>
      <c r="UFC2" s="1815"/>
      <c r="UFD2" s="1815"/>
      <c r="UFE2" s="1815"/>
      <c r="UFF2" s="1815"/>
      <c r="UFG2" s="1815"/>
      <c r="UFH2" s="1815"/>
      <c r="UFI2" s="1815"/>
      <c r="UFJ2" s="1815"/>
      <c r="UFK2" s="1815"/>
      <c r="UFL2" s="1815"/>
      <c r="UFM2" s="1815"/>
      <c r="UFN2" s="1815"/>
      <c r="UFO2" s="1815"/>
      <c r="UFP2" s="1815"/>
      <c r="UFQ2" s="1815"/>
      <c r="UFR2" s="1815"/>
      <c r="UFS2" s="1815"/>
      <c r="UFT2" s="1815"/>
      <c r="UFU2" s="1815"/>
      <c r="UFV2" s="1815"/>
      <c r="UFW2" s="1815"/>
      <c r="UFX2" s="1815"/>
      <c r="UFY2" s="1815"/>
      <c r="UFZ2" s="1815"/>
      <c r="UGA2" s="1815"/>
      <c r="UGB2" s="1815"/>
      <c r="UGC2" s="1815"/>
      <c r="UGD2" s="1815"/>
      <c r="UGE2" s="1815"/>
      <c r="UGF2" s="1815"/>
      <c r="UGG2" s="1815"/>
      <c r="UGH2" s="1815"/>
      <c r="UGI2" s="1815"/>
      <c r="UGJ2" s="1815"/>
      <c r="UGK2" s="1815"/>
      <c r="UGL2" s="1815"/>
      <c r="UGM2" s="1815"/>
      <c r="UGN2" s="1815"/>
      <c r="UGO2" s="1815"/>
      <c r="UGP2" s="1815"/>
      <c r="UGQ2" s="1815"/>
      <c r="UGR2" s="1815"/>
      <c r="UGS2" s="1815"/>
      <c r="UGT2" s="1815"/>
      <c r="UGU2" s="1815"/>
      <c r="UGV2" s="1815"/>
      <c r="UGW2" s="1815"/>
      <c r="UGX2" s="1815"/>
      <c r="UGY2" s="1815"/>
      <c r="UGZ2" s="1815"/>
      <c r="UHA2" s="1815"/>
      <c r="UHB2" s="1815"/>
      <c r="UHC2" s="1815"/>
      <c r="UHD2" s="1815"/>
      <c r="UHE2" s="1815"/>
      <c r="UHF2" s="1815"/>
      <c r="UHG2" s="1815"/>
      <c r="UHH2" s="1815"/>
      <c r="UHI2" s="1815"/>
      <c r="UHJ2" s="1815"/>
      <c r="UHK2" s="1815"/>
      <c r="UHL2" s="1815"/>
      <c r="UHM2" s="1815"/>
      <c r="UHN2" s="1815"/>
      <c r="UHO2" s="1815"/>
      <c r="UHP2" s="1815"/>
      <c r="UHQ2" s="1815"/>
      <c r="UHR2" s="1815"/>
      <c r="UHS2" s="1815"/>
      <c r="UHT2" s="1815"/>
      <c r="UHU2" s="1815"/>
      <c r="UHV2" s="1815"/>
      <c r="UHW2" s="1815"/>
      <c r="UHX2" s="1815"/>
      <c r="UHY2" s="1815"/>
      <c r="UHZ2" s="1815"/>
      <c r="UIA2" s="1815"/>
      <c r="UIB2" s="1815"/>
      <c r="UIC2" s="1815"/>
      <c r="UID2" s="1815"/>
      <c r="UIE2" s="1815"/>
      <c r="UIF2" s="1815"/>
      <c r="UIG2" s="1815"/>
      <c r="UIH2" s="1815"/>
      <c r="UII2" s="1815"/>
      <c r="UIJ2" s="1815"/>
      <c r="UIK2" s="1815"/>
      <c r="UIL2" s="1815"/>
      <c r="UIM2" s="1815"/>
      <c r="UIN2" s="1815"/>
      <c r="UIO2" s="1815"/>
      <c r="UIP2" s="1815"/>
      <c r="UIQ2" s="1815"/>
      <c r="UIR2" s="1815"/>
      <c r="UIS2" s="1815"/>
      <c r="UIT2" s="1815"/>
      <c r="UIU2" s="1815"/>
      <c r="UIV2" s="1815"/>
      <c r="UIW2" s="1815"/>
      <c r="UIX2" s="1815"/>
      <c r="UIY2" s="1815"/>
      <c r="UIZ2" s="1815"/>
      <c r="UJA2" s="1815"/>
      <c r="UJB2" s="1815"/>
      <c r="UJC2" s="1815"/>
      <c r="UJD2" s="1815"/>
      <c r="UJE2" s="1815"/>
      <c r="UJF2" s="1815"/>
      <c r="UJG2" s="1815"/>
      <c r="UJH2" s="1815"/>
      <c r="UJI2" s="1815"/>
      <c r="UJJ2" s="1815"/>
      <c r="UJK2" s="1815"/>
      <c r="UJL2" s="1815"/>
      <c r="UJM2" s="1815"/>
      <c r="UJN2" s="1815"/>
      <c r="UJO2" s="1815"/>
      <c r="UJP2" s="1815"/>
      <c r="UJQ2" s="1815"/>
      <c r="UJR2" s="1815"/>
      <c r="UJS2" s="1815"/>
      <c r="UJT2" s="1815"/>
      <c r="UJU2" s="1815"/>
      <c r="UJV2" s="1815"/>
      <c r="UJW2" s="1815"/>
      <c r="UJX2" s="1815"/>
      <c r="UJY2" s="1815"/>
      <c r="UJZ2" s="1815"/>
      <c r="UKA2" s="1815"/>
      <c r="UKB2" s="1815"/>
      <c r="UKC2" s="1815"/>
      <c r="UKD2" s="1815"/>
      <c r="UKE2" s="1815"/>
      <c r="UKF2" s="1815"/>
      <c r="UKG2" s="1815"/>
      <c r="UKH2" s="1815"/>
      <c r="UKI2" s="1815"/>
      <c r="UKJ2" s="1815"/>
      <c r="UKK2" s="1815"/>
      <c r="UKL2" s="1815"/>
      <c r="UKM2" s="1815"/>
      <c r="UKN2" s="1815"/>
      <c r="UKO2" s="1815"/>
      <c r="UKP2" s="1815"/>
      <c r="UKQ2" s="1815"/>
      <c r="UKR2" s="1815"/>
      <c r="UKS2" s="1815"/>
      <c r="UKT2" s="1815"/>
      <c r="UKU2" s="1815"/>
      <c r="UKV2" s="1815"/>
      <c r="UKW2" s="1815"/>
      <c r="UKX2" s="1815"/>
      <c r="UKY2" s="1815"/>
      <c r="UKZ2" s="1815"/>
      <c r="ULA2" s="1815"/>
      <c r="ULB2" s="1815"/>
      <c r="ULC2" s="1815"/>
      <c r="ULD2" s="1815"/>
      <c r="ULE2" s="1815"/>
      <c r="ULF2" s="1815"/>
      <c r="ULG2" s="1815"/>
      <c r="ULH2" s="1815"/>
      <c r="ULI2" s="1815"/>
      <c r="ULJ2" s="1815"/>
      <c r="ULK2" s="1815"/>
      <c r="ULL2" s="1815"/>
      <c r="ULM2" s="1815"/>
      <c r="ULN2" s="1815"/>
      <c r="ULO2" s="1815"/>
      <c r="ULP2" s="1815"/>
      <c r="ULQ2" s="1815"/>
      <c r="ULR2" s="1815"/>
      <c r="ULS2" s="1815"/>
      <c r="ULT2" s="1815"/>
      <c r="ULU2" s="1815"/>
      <c r="ULV2" s="1815"/>
      <c r="ULW2" s="1815"/>
      <c r="ULX2" s="1815"/>
      <c r="ULY2" s="1815"/>
      <c r="ULZ2" s="1815"/>
      <c r="UMA2" s="1815"/>
      <c r="UMB2" s="1815"/>
      <c r="UMC2" s="1815"/>
      <c r="UMD2" s="1815"/>
      <c r="UME2" s="1815"/>
      <c r="UMF2" s="1815"/>
      <c r="UMG2" s="1815"/>
      <c r="UMH2" s="1815"/>
      <c r="UMI2" s="1815"/>
      <c r="UMJ2" s="1815"/>
      <c r="UMK2" s="1815"/>
      <c r="UML2" s="1815"/>
      <c r="UMM2" s="1815"/>
      <c r="UMN2" s="1815"/>
      <c r="UMO2" s="1815"/>
      <c r="UMP2" s="1815"/>
      <c r="UMQ2" s="1815"/>
      <c r="UMR2" s="1815"/>
      <c r="UMS2" s="1815"/>
      <c r="UMT2" s="1815"/>
      <c r="UMU2" s="1815"/>
      <c r="UMV2" s="1815"/>
      <c r="UMW2" s="1815"/>
      <c r="UMX2" s="1815"/>
      <c r="UMY2" s="1815"/>
      <c r="UMZ2" s="1815"/>
      <c r="UNA2" s="1815"/>
      <c r="UNB2" s="1815"/>
      <c r="UNC2" s="1815"/>
      <c r="UND2" s="1815"/>
      <c r="UNE2" s="1815"/>
      <c r="UNF2" s="1815"/>
      <c r="UNG2" s="1815"/>
      <c r="UNH2" s="1815"/>
      <c r="UNI2" s="1815"/>
      <c r="UNJ2" s="1815"/>
      <c r="UNK2" s="1815"/>
      <c r="UNL2" s="1815"/>
      <c r="UNM2" s="1815"/>
      <c r="UNN2" s="1815"/>
      <c r="UNO2" s="1815"/>
      <c r="UNP2" s="1815"/>
      <c r="UNQ2" s="1815"/>
      <c r="UNR2" s="1815"/>
      <c r="UNS2" s="1815"/>
      <c r="UNT2" s="1815"/>
      <c r="UNU2" s="1815"/>
      <c r="UNV2" s="1815"/>
      <c r="UNW2" s="1815"/>
      <c r="UNX2" s="1815"/>
      <c r="UNY2" s="1815"/>
      <c r="UNZ2" s="1815"/>
      <c r="UOA2" s="1815"/>
      <c r="UOB2" s="1815"/>
      <c r="UOC2" s="1815"/>
      <c r="UOD2" s="1815"/>
      <c r="UOE2" s="1815"/>
      <c r="UOF2" s="1815"/>
      <c r="UOG2" s="1815"/>
      <c r="UOH2" s="1815"/>
      <c r="UOI2" s="1815"/>
      <c r="UOJ2" s="1815"/>
      <c r="UOK2" s="1815"/>
      <c r="UOL2" s="1815"/>
      <c r="UOM2" s="1815"/>
      <c r="UON2" s="1815"/>
      <c r="UOO2" s="1815"/>
      <c r="UOP2" s="1815"/>
      <c r="UOQ2" s="1815"/>
      <c r="UOR2" s="1815"/>
      <c r="UOS2" s="1815"/>
      <c r="UOT2" s="1815"/>
      <c r="UOU2" s="1815"/>
      <c r="UOV2" s="1815"/>
      <c r="UOW2" s="1815"/>
      <c r="UOX2" s="1815"/>
      <c r="UOY2" s="1815"/>
      <c r="UOZ2" s="1815"/>
      <c r="UPA2" s="1815"/>
      <c r="UPB2" s="1815"/>
      <c r="UPC2" s="1815"/>
      <c r="UPD2" s="1815"/>
      <c r="UPE2" s="1815"/>
      <c r="UPF2" s="1815"/>
      <c r="UPG2" s="1815"/>
      <c r="UPH2" s="1815"/>
      <c r="UPI2" s="1815"/>
      <c r="UPJ2" s="1815"/>
      <c r="UPK2" s="1815"/>
      <c r="UPL2" s="1815"/>
      <c r="UPM2" s="1815"/>
      <c r="UPN2" s="1815"/>
      <c r="UPO2" s="1815"/>
      <c r="UPP2" s="1815"/>
      <c r="UPQ2" s="1815"/>
      <c r="UPR2" s="1815"/>
      <c r="UPS2" s="1815"/>
      <c r="UPT2" s="1815"/>
      <c r="UPU2" s="1815"/>
      <c r="UPV2" s="1815"/>
      <c r="UPW2" s="1815"/>
      <c r="UPX2" s="1815"/>
      <c r="UPY2" s="1815"/>
      <c r="UPZ2" s="1815"/>
      <c r="UQA2" s="1815"/>
      <c r="UQB2" s="1815"/>
      <c r="UQC2" s="1815"/>
      <c r="UQD2" s="1815"/>
      <c r="UQE2" s="1815"/>
      <c r="UQF2" s="1815"/>
      <c r="UQG2" s="1815"/>
      <c r="UQH2" s="1815"/>
      <c r="UQI2" s="1815"/>
      <c r="UQJ2" s="1815"/>
      <c r="UQK2" s="1815"/>
      <c r="UQL2" s="1815"/>
      <c r="UQM2" s="1815"/>
      <c r="UQN2" s="1815"/>
      <c r="UQO2" s="1815"/>
      <c r="UQP2" s="1815"/>
      <c r="UQQ2" s="1815"/>
      <c r="UQR2" s="1815"/>
      <c r="UQS2" s="1815"/>
      <c r="UQT2" s="1815"/>
      <c r="UQU2" s="1815"/>
      <c r="UQV2" s="1815"/>
      <c r="UQW2" s="1815"/>
      <c r="UQX2" s="1815"/>
      <c r="UQY2" s="1815"/>
      <c r="UQZ2" s="1815"/>
      <c r="URA2" s="1815"/>
      <c r="URB2" s="1815"/>
      <c r="URC2" s="1815"/>
      <c r="URD2" s="1815"/>
      <c r="URE2" s="1815"/>
      <c r="URF2" s="1815"/>
      <c r="URG2" s="1815"/>
      <c r="URH2" s="1815"/>
      <c r="URI2" s="1815"/>
      <c r="URJ2" s="1815"/>
      <c r="URK2" s="1815"/>
      <c r="URL2" s="1815"/>
      <c r="URM2" s="1815"/>
      <c r="URN2" s="1815"/>
      <c r="URO2" s="1815"/>
      <c r="URP2" s="1815"/>
      <c r="URQ2" s="1815"/>
      <c r="URR2" s="1815"/>
      <c r="URS2" s="1815"/>
      <c r="URT2" s="1815"/>
      <c r="URU2" s="1815"/>
      <c r="URV2" s="1815"/>
      <c r="URW2" s="1815"/>
      <c r="URX2" s="1815"/>
      <c r="URY2" s="1815"/>
      <c r="URZ2" s="1815"/>
      <c r="USA2" s="1815"/>
      <c r="USB2" s="1815"/>
      <c r="USC2" s="1815"/>
      <c r="USD2" s="1815"/>
      <c r="USE2" s="1815"/>
      <c r="USF2" s="1815"/>
      <c r="USG2" s="1815"/>
      <c r="USH2" s="1815"/>
      <c r="USI2" s="1815"/>
      <c r="USJ2" s="1815"/>
      <c r="USK2" s="1815"/>
      <c r="USL2" s="1815"/>
      <c r="USM2" s="1815"/>
      <c r="USN2" s="1815"/>
      <c r="USO2" s="1815"/>
      <c r="USP2" s="1815"/>
      <c r="USQ2" s="1815"/>
      <c r="USR2" s="1815"/>
      <c r="USS2" s="1815"/>
      <c r="UST2" s="1815"/>
      <c r="USU2" s="1815"/>
      <c r="USV2" s="1815"/>
      <c r="USW2" s="1815"/>
      <c r="USX2" s="1815"/>
      <c r="USY2" s="1815"/>
      <c r="USZ2" s="1815"/>
      <c r="UTA2" s="1815"/>
      <c r="UTB2" s="1815"/>
      <c r="UTC2" s="1815"/>
      <c r="UTD2" s="1815"/>
      <c r="UTE2" s="1815"/>
      <c r="UTF2" s="1815"/>
      <c r="UTG2" s="1815"/>
      <c r="UTH2" s="1815"/>
      <c r="UTI2" s="1815"/>
      <c r="UTJ2" s="1815"/>
      <c r="UTK2" s="1815"/>
      <c r="UTL2" s="1815"/>
      <c r="UTM2" s="1815"/>
      <c r="UTN2" s="1815"/>
      <c r="UTO2" s="1815"/>
      <c r="UTP2" s="1815"/>
      <c r="UTQ2" s="1815"/>
      <c r="UTR2" s="1815"/>
      <c r="UTS2" s="1815"/>
      <c r="UTT2" s="1815"/>
      <c r="UTU2" s="1815"/>
      <c r="UTV2" s="1815"/>
      <c r="UTW2" s="1815"/>
      <c r="UTX2" s="1815"/>
      <c r="UTY2" s="1815"/>
      <c r="UTZ2" s="1815"/>
      <c r="UUA2" s="1815"/>
      <c r="UUB2" s="1815"/>
      <c r="UUC2" s="1815"/>
      <c r="UUD2" s="1815"/>
      <c r="UUE2" s="1815"/>
      <c r="UUF2" s="1815"/>
      <c r="UUG2" s="1815"/>
      <c r="UUH2" s="1815"/>
      <c r="UUI2" s="1815"/>
      <c r="UUJ2" s="1815"/>
      <c r="UUK2" s="1815"/>
      <c r="UUL2" s="1815"/>
      <c r="UUM2" s="1815"/>
      <c r="UUN2" s="1815"/>
      <c r="UUO2" s="1815"/>
      <c r="UUP2" s="1815"/>
      <c r="UUQ2" s="1815"/>
      <c r="UUR2" s="1815"/>
      <c r="UUS2" s="1815"/>
      <c r="UUT2" s="1815"/>
      <c r="UUU2" s="1815"/>
      <c r="UUV2" s="1815"/>
      <c r="UUW2" s="1815"/>
      <c r="UUX2" s="1815"/>
      <c r="UUY2" s="1815"/>
      <c r="UUZ2" s="1815"/>
      <c r="UVA2" s="1815"/>
      <c r="UVB2" s="1815"/>
      <c r="UVC2" s="1815"/>
      <c r="UVD2" s="1815"/>
      <c r="UVE2" s="1815"/>
      <c r="UVF2" s="1815"/>
      <c r="UVG2" s="1815"/>
      <c r="UVH2" s="1815"/>
      <c r="UVI2" s="1815"/>
      <c r="UVJ2" s="1815"/>
      <c r="UVK2" s="1815"/>
      <c r="UVL2" s="1815"/>
      <c r="UVM2" s="1815"/>
      <c r="UVN2" s="1815"/>
      <c r="UVO2" s="1815"/>
      <c r="UVP2" s="1815"/>
      <c r="UVQ2" s="1815"/>
      <c r="UVR2" s="1815"/>
      <c r="UVS2" s="1815"/>
      <c r="UVT2" s="1815"/>
      <c r="UVU2" s="1815"/>
      <c r="UVV2" s="1815"/>
      <c r="UVW2" s="1815"/>
      <c r="UVX2" s="1815"/>
      <c r="UVY2" s="1815"/>
      <c r="UVZ2" s="1815"/>
      <c r="UWA2" s="1815"/>
      <c r="UWB2" s="1815"/>
      <c r="UWC2" s="1815"/>
      <c r="UWD2" s="1815"/>
      <c r="UWE2" s="1815"/>
      <c r="UWF2" s="1815"/>
      <c r="UWG2" s="1815"/>
      <c r="UWH2" s="1815"/>
      <c r="UWI2" s="1815"/>
      <c r="UWJ2" s="1815"/>
      <c r="UWK2" s="1815"/>
      <c r="UWL2" s="1815"/>
      <c r="UWM2" s="1815"/>
      <c r="UWN2" s="1815"/>
      <c r="UWO2" s="1815"/>
      <c r="UWP2" s="1815"/>
      <c r="UWQ2" s="1815"/>
      <c r="UWR2" s="1815"/>
      <c r="UWS2" s="1815"/>
      <c r="UWT2" s="1815"/>
      <c r="UWU2" s="1815"/>
      <c r="UWV2" s="1815"/>
      <c r="UWW2" s="1815"/>
      <c r="UWX2" s="1815"/>
      <c r="UWY2" s="1815"/>
      <c r="UWZ2" s="1815"/>
      <c r="UXA2" s="1815"/>
      <c r="UXB2" s="1815"/>
      <c r="UXC2" s="1815"/>
      <c r="UXD2" s="1815"/>
      <c r="UXE2" s="1815"/>
      <c r="UXF2" s="1815"/>
      <c r="UXG2" s="1815"/>
      <c r="UXH2" s="1815"/>
      <c r="UXI2" s="1815"/>
      <c r="UXJ2" s="1815"/>
      <c r="UXK2" s="1815"/>
      <c r="UXL2" s="1815"/>
      <c r="UXM2" s="1815"/>
      <c r="UXN2" s="1815"/>
      <c r="UXO2" s="1815"/>
      <c r="UXP2" s="1815"/>
      <c r="UXQ2" s="1815"/>
      <c r="UXR2" s="1815"/>
      <c r="UXS2" s="1815"/>
      <c r="UXT2" s="1815"/>
      <c r="UXU2" s="1815"/>
      <c r="UXV2" s="1815"/>
      <c r="UXW2" s="1815"/>
      <c r="UXX2" s="1815"/>
      <c r="UXY2" s="1815"/>
      <c r="UXZ2" s="1815"/>
      <c r="UYA2" s="1815"/>
      <c r="UYB2" s="1815"/>
      <c r="UYC2" s="1815"/>
      <c r="UYD2" s="1815"/>
      <c r="UYE2" s="1815"/>
      <c r="UYF2" s="1815"/>
      <c r="UYG2" s="1815"/>
      <c r="UYH2" s="1815"/>
      <c r="UYI2" s="1815"/>
      <c r="UYJ2" s="1815"/>
      <c r="UYK2" s="1815"/>
      <c r="UYL2" s="1815"/>
      <c r="UYM2" s="1815"/>
      <c r="UYN2" s="1815"/>
      <c r="UYO2" s="1815"/>
      <c r="UYP2" s="1815"/>
      <c r="UYQ2" s="1815"/>
      <c r="UYR2" s="1815"/>
      <c r="UYS2" s="1815"/>
      <c r="UYT2" s="1815"/>
      <c r="UYU2" s="1815"/>
      <c r="UYV2" s="1815"/>
      <c r="UYW2" s="1815"/>
      <c r="UYX2" s="1815"/>
      <c r="UYY2" s="1815"/>
      <c r="UYZ2" s="1815"/>
      <c r="UZA2" s="1815"/>
      <c r="UZB2" s="1815"/>
      <c r="UZC2" s="1815"/>
      <c r="UZD2" s="1815"/>
      <c r="UZE2" s="1815"/>
      <c r="UZF2" s="1815"/>
      <c r="UZG2" s="1815"/>
      <c r="UZH2" s="1815"/>
      <c r="UZI2" s="1815"/>
      <c r="UZJ2" s="1815"/>
      <c r="UZK2" s="1815"/>
      <c r="UZL2" s="1815"/>
      <c r="UZM2" s="1815"/>
      <c r="UZN2" s="1815"/>
      <c r="UZO2" s="1815"/>
      <c r="UZP2" s="1815"/>
      <c r="UZQ2" s="1815"/>
      <c r="UZR2" s="1815"/>
      <c r="UZS2" s="1815"/>
      <c r="UZT2" s="1815"/>
      <c r="UZU2" s="1815"/>
      <c r="UZV2" s="1815"/>
      <c r="UZW2" s="1815"/>
      <c r="UZX2" s="1815"/>
      <c r="UZY2" s="1815"/>
      <c r="UZZ2" s="1815"/>
      <c r="VAA2" s="1815"/>
      <c r="VAB2" s="1815"/>
      <c r="VAC2" s="1815"/>
      <c r="VAD2" s="1815"/>
      <c r="VAE2" s="1815"/>
      <c r="VAF2" s="1815"/>
      <c r="VAG2" s="1815"/>
      <c r="VAH2" s="1815"/>
      <c r="VAI2" s="1815"/>
      <c r="VAJ2" s="1815"/>
      <c r="VAK2" s="1815"/>
      <c r="VAL2" s="1815"/>
      <c r="VAM2" s="1815"/>
      <c r="VAN2" s="1815"/>
      <c r="VAO2" s="1815"/>
      <c r="VAP2" s="1815"/>
      <c r="VAQ2" s="1815"/>
      <c r="VAR2" s="1815"/>
      <c r="VAS2" s="1815"/>
      <c r="VAT2" s="1815"/>
      <c r="VAU2" s="1815"/>
      <c r="VAV2" s="1815"/>
      <c r="VAW2" s="1815"/>
      <c r="VAX2" s="1815"/>
      <c r="VAY2" s="1815"/>
      <c r="VAZ2" s="1815"/>
      <c r="VBA2" s="1815"/>
      <c r="VBB2" s="1815"/>
      <c r="VBC2" s="1815"/>
      <c r="VBD2" s="1815"/>
      <c r="VBE2" s="1815"/>
      <c r="VBF2" s="1815"/>
      <c r="VBG2" s="1815"/>
      <c r="VBH2" s="1815"/>
      <c r="VBI2" s="1815"/>
      <c r="VBJ2" s="1815"/>
      <c r="VBK2" s="1815"/>
      <c r="VBL2" s="1815"/>
      <c r="VBM2" s="1815"/>
      <c r="VBN2" s="1815"/>
      <c r="VBO2" s="1815"/>
      <c r="VBP2" s="1815"/>
      <c r="VBQ2" s="1815"/>
      <c r="VBR2" s="1815"/>
      <c r="VBS2" s="1815"/>
      <c r="VBT2" s="1815"/>
      <c r="VBU2" s="1815"/>
      <c r="VBV2" s="1815"/>
      <c r="VBW2" s="1815"/>
      <c r="VBX2" s="1815"/>
      <c r="VBY2" s="1815"/>
      <c r="VBZ2" s="1815"/>
      <c r="VCA2" s="1815"/>
      <c r="VCB2" s="1815"/>
      <c r="VCC2" s="1815"/>
      <c r="VCD2" s="1815"/>
      <c r="VCE2" s="1815"/>
      <c r="VCF2" s="1815"/>
      <c r="VCG2" s="1815"/>
      <c r="VCH2" s="1815"/>
      <c r="VCI2" s="1815"/>
      <c r="VCJ2" s="1815"/>
      <c r="VCK2" s="1815"/>
      <c r="VCL2" s="1815"/>
      <c r="VCM2" s="1815"/>
      <c r="VCN2" s="1815"/>
      <c r="VCO2" s="1815"/>
      <c r="VCP2" s="1815"/>
      <c r="VCQ2" s="1815"/>
      <c r="VCR2" s="1815"/>
      <c r="VCS2" s="1815"/>
      <c r="VCT2" s="1815"/>
      <c r="VCU2" s="1815"/>
      <c r="VCV2" s="1815"/>
      <c r="VCW2" s="1815"/>
      <c r="VCX2" s="1815"/>
      <c r="VCY2" s="1815"/>
      <c r="VCZ2" s="1815"/>
      <c r="VDA2" s="1815"/>
      <c r="VDB2" s="1815"/>
      <c r="VDC2" s="1815"/>
      <c r="VDD2" s="1815"/>
      <c r="VDE2" s="1815"/>
      <c r="VDF2" s="1815"/>
      <c r="VDG2" s="1815"/>
      <c r="VDH2" s="1815"/>
      <c r="VDI2" s="1815"/>
      <c r="VDJ2" s="1815"/>
      <c r="VDK2" s="1815"/>
      <c r="VDL2" s="1815"/>
      <c r="VDM2" s="1815"/>
      <c r="VDN2" s="1815"/>
      <c r="VDO2" s="1815"/>
      <c r="VDP2" s="1815"/>
      <c r="VDQ2" s="1815"/>
      <c r="VDR2" s="1815"/>
      <c r="VDS2" s="1815"/>
      <c r="VDT2" s="1815"/>
      <c r="VDU2" s="1815"/>
      <c r="VDV2" s="1815"/>
      <c r="VDW2" s="1815"/>
      <c r="VDX2" s="1815"/>
      <c r="VDY2" s="1815"/>
      <c r="VDZ2" s="1815"/>
      <c r="VEA2" s="1815"/>
      <c r="VEB2" s="1815"/>
      <c r="VEC2" s="1815"/>
      <c r="VED2" s="1815"/>
      <c r="VEE2" s="1815"/>
      <c r="VEF2" s="1815"/>
      <c r="VEG2" s="1815"/>
      <c r="VEH2" s="1815"/>
      <c r="VEI2" s="1815"/>
      <c r="VEJ2" s="1815"/>
      <c r="VEK2" s="1815"/>
      <c r="VEL2" s="1815"/>
      <c r="VEM2" s="1815"/>
      <c r="VEN2" s="1815"/>
      <c r="VEO2" s="1815"/>
      <c r="VEP2" s="1815"/>
      <c r="VEQ2" s="1815"/>
      <c r="VER2" s="1815"/>
      <c r="VES2" s="1815"/>
      <c r="VET2" s="1815"/>
      <c r="VEU2" s="1815"/>
      <c r="VEV2" s="1815"/>
      <c r="VEW2" s="1815"/>
      <c r="VEX2" s="1815"/>
      <c r="VEY2" s="1815"/>
      <c r="VEZ2" s="1815"/>
      <c r="VFA2" s="1815"/>
      <c r="VFB2" s="1815"/>
      <c r="VFC2" s="1815"/>
      <c r="VFD2" s="1815"/>
      <c r="VFE2" s="1815"/>
      <c r="VFF2" s="1815"/>
      <c r="VFG2" s="1815"/>
      <c r="VFH2" s="1815"/>
      <c r="VFI2" s="1815"/>
      <c r="VFJ2" s="1815"/>
      <c r="VFK2" s="1815"/>
      <c r="VFL2" s="1815"/>
      <c r="VFM2" s="1815"/>
      <c r="VFN2" s="1815"/>
      <c r="VFO2" s="1815"/>
      <c r="VFP2" s="1815"/>
      <c r="VFQ2" s="1815"/>
      <c r="VFR2" s="1815"/>
      <c r="VFS2" s="1815"/>
      <c r="VFT2" s="1815"/>
      <c r="VFU2" s="1815"/>
      <c r="VFV2" s="1815"/>
      <c r="VFW2" s="1815"/>
      <c r="VFX2" s="1815"/>
      <c r="VFY2" s="1815"/>
      <c r="VFZ2" s="1815"/>
      <c r="VGA2" s="1815"/>
      <c r="VGB2" s="1815"/>
      <c r="VGC2" s="1815"/>
      <c r="VGD2" s="1815"/>
      <c r="VGE2" s="1815"/>
      <c r="VGF2" s="1815"/>
      <c r="VGG2" s="1815"/>
      <c r="VGH2" s="1815"/>
      <c r="VGI2" s="1815"/>
      <c r="VGJ2" s="1815"/>
      <c r="VGK2" s="1815"/>
      <c r="VGL2" s="1815"/>
      <c r="VGM2" s="1815"/>
      <c r="VGN2" s="1815"/>
      <c r="VGO2" s="1815"/>
      <c r="VGP2" s="1815"/>
      <c r="VGQ2" s="1815"/>
      <c r="VGR2" s="1815"/>
      <c r="VGS2" s="1815"/>
      <c r="VGT2" s="1815"/>
      <c r="VGU2" s="1815"/>
      <c r="VGV2" s="1815"/>
      <c r="VGW2" s="1815"/>
      <c r="VGX2" s="1815"/>
      <c r="VGY2" s="1815"/>
      <c r="VGZ2" s="1815"/>
      <c r="VHA2" s="1815"/>
      <c r="VHB2" s="1815"/>
      <c r="VHC2" s="1815"/>
      <c r="VHD2" s="1815"/>
      <c r="VHE2" s="1815"/>
      <c r="VHF2" s="1815"/>
      <c r="VHG2" s="1815"/>
      <c r="VHH2" s="1815"/>
      <c r="VHI2" s="1815"/>
      <c r="VHJ2" s="1815"/>
      <c r="VHK2" s="1815"/>
      <c r="VHL2" s="1815"/>
      <c r="VHM2" s="1815"/>
      <c r="VHN2" s="1815"/>
      <c r="VHO2" s="1815"/>
      <c r="VHP2" s="1815"/>
      <c r="VHQ2" s="1815"/>
      <c r="VHR2" s="1815"/>
      <c r="VHS2" s="1815"/>
      <c r="VHT2" s="1815"/>
      <c r="VHU2" s="1815"/>
      <c r="VHV2" s="1815"/>
      <c r="VHW2" s="1815"/>
      <c r="VHX2" s="1815"/>
      <c r="VHY2" s="1815"/>
      <c r="VHZ2" s="1815"/>
      <c r="VIA2" s="1815"/>
      <c r="VIB2" s="1815"/>
      <c r="VIC2" s="1815"/>
      <c r="VID2" s="1815"/>
      <c r="VIE2" s="1815"/>
      <c r="VIF2" s="1815"/>
      <c r="VIG2" s="1815"/>
      <c r="VIH2" s="1815"/>
      <c r="VII2" s="1815"/>
      <c r="VIJ2" s="1815"/>
      <c r="VIK2" s="1815"/>
      <c r="VIL2" s="1815"/>
      <c r="VIM2" s="1815"/>
      <c r="VIN2" s="1815"/>
      <c r="VIO2" s="1815"/>
      <c r="VIP2" s="1815"/>
      <c r="VIQ2" s="1815"/>
      <c r="VIR2" s="1815"/>
      <c r="VIS2" s="1815"/>
      <c r="VIT2" s="1815"/>
      <c r="VIU2" s="1815"/>
      <c r="VIV2" s="1815"/>
      <c r="VIW2" s="1815"/>
      <c r="VIX2" s="1815"/>
      <c r="VIY2" s="1815"/>
      <c r="VIZ2" s="1815"/>
      <c r="VJA2" s="1815"/>
      <c r="VJB2" s="1815"/>
      <c r="VJC2" s="1815"/>
      <c r="VJD2" s="1815"/>
      <c r="VJE2" s="1815"/>
      <c r="VJF2" s="1815"/>
      <c r="VJG2" s="1815"/>
      <c r="VJH2" s="1815"/>
      <c r="VJI2" s="1815"/>
      <c r="VJJ2" s="1815"/>
      <c r="VJK2" s="1815"/>
      <c r="VJL2" s="1815"/>
      <c r="VJM2" s="1815"/>
      <c r="VJN2" s="1815"/>
      <c r="VJO2" s="1815"/>
      <c r="VJP2" s="1815"/>
      <c r="VJQ2" s="1815"/>
      <c r="VJR2" s="1815"/>
      <c r="VJS2" s="1815"/>
      <c r="VJT2" s="1815"/>
      <c r="VJU2" s="1815"/>
      <c r="VJV2" s="1815"/>
      <c r="VJW2" s="1815"/>
      <c r="VJX2" s="1815"/>
      <c r="VJY2" s="1815"/>
      <c r="VJZ2" s="1815"/>
      <c r="VKA2" s="1815"/>
      <c r="VKB2" s="1815"/>
      <c r="VKC2" s="1815"/>
      <c r="VKD2" s="1815"/>
      <c r="VKE2" s="1815"/>
      <c r="VKF2" s="1815"/>
      <c r="VKG2" s="1815"/>
      <c r="VKH2" s="1815"/>
      <c r="VKI2" s="1815"/>
      <c r="VKJ2" s="1815"/>
      <c r="VKK2" s="1815"/>
      <c r="VKL2" s="1815"/>
      <c r="VKM2" s="1815"/>
      <c r="VKN2" s="1815"/>
      <c r="VKO2" s="1815"/>
      <c r="VKP2" s="1815"/>
      <c r="VKQ2" s="1815"/>
      <c r="VKR2" s="1815"/>
      <c r="VKS2" s="1815"/>
      <c r="VKT2" s="1815"/>
      <c r="VKU2" s="1815"/>
      <c r="VKV2" s="1815"/>
      <c r="VKW2" s="1815"/>
      <c r="VKX2" s="1815"/>
      <c r="VKY2" s="1815"/>
      <c r="VKZ2" s="1815"/>
      <c r="VLA2" s="1815"/>
      <c r="VLB2" s="1815"/>
      <c r="VLC2" s="1815"/>
      <c r="VLD2" s="1815"/>
      <c r="VLE2" s="1815"/>
      <c r="VLF2" s="1815"/>
      <c r="VLG2" s="1815"/>
      <c r="VLH2" s="1815"/>
      <c r="VLI2" s="1815"/>
      <c r="VLJ2" s="1815"/>
      <c r="VLK2" s="1815"/>
      <c r="VLL2" s="1815"/>
      <c r="VLM2" s="1815"/>
      <c r="VLN2" s="1815"/>
      <c r="VLO2" s="1815"/>
      <c r="VLP2" s="1815"/>
      <c r="VLQ2" s="1815"/>
      <c r="VLR2" s="1815"/>
      <c r="VLS2" s="1815"/>
      <c r="VLT2" s="1815"/>
      <c r="VLU2" s="1815"/>
      <c r="VLV2" s="1815"/>
      <c r="VLW2" s="1815"/>
      <c r="VLX2" s="1815"/>
      <c r="VLY2" s="1815"/>
      <c r="VLZ2" s="1815"/>
      <c r="VMA2" s="1815"/>
      <c r="VMB2" s="1815"/>
      <c r="VMC2" s="1815"/>
      <c r="VMD2" s="1815"/>
      <c r="VME2" s="1815"/>
      <c r="VMF2" s="1815"/>
      <c r="VMG2" s="1815"/>
      <c r="VMH2" s="1815"/>
      <c r="VMI2" s="1815"/>
      <c r="VMJ2" s="1815"/>
      <c r="VMK2" s="1815"/>
      <c r="VML2" s="1815"/>
      <c r="VMM2" s="1815"/>
      <c r="VMN2" s="1815"/>
      <c r="VMO2" s="1815"/>
      <c r="VMP2" s="1815"/>
      <c r="VMQ2" s="1815"/>
      <c r="VMR2" s="1815"/>
      <c r="VMS2" s="1815"/>
      <c r="VMT2" s="1815"/>
      <c r="VMU2" s="1815"/>
      <c r="VMV2" s="1815"/>
      <c r="VMW2" s="1815"/>
      <c r="VMX2" s="1815"/>
      <c r="VMY2" s="1815"/>
      <c r="VMZ2" s="1815"/>
      <c r="VNA2" s="1815"/>
      <c r="VNB2" s="1815"/>
      <c r="VNC2" s="1815"/>
      <c r="VND2" s="1815"/>
      <c r="VNE2" s="1815"/>
      <c r="VNF2" s="1815"/>
      <c r="VNG2" s="1815"/>
      <c r="VNH2" s="1815"/>
      <c r="VNI2" s="1815"/>
      <c r="VNJ2" s="1815"/>
      <c r="VNK2" s="1815"/>
      <c r="VNL2" s="1815"/>
      <c r="VNM2" s="1815"/>
      <c r="VNN2" s="1815"/>
      <c r="VNO2" s="1815"/>
      <c r="VNP2" s="1815"/>
      <c r="VNQ2" s="1815"/>
      <c r="VNR2" s="1815"/>
      <c r="VNS2" s="1815"/>
      <c r="VNT2" s="1815"/>
      <c r="VNU2" s="1815"/>
      <c r="VNV2" s="1815"/>
      <c r="VNW2" s="1815"/>
      <c r="VNX2" s="1815"/>
      <c r="VNY2" s="1815"/>
      <c r="VNZ2" s="1815"/>
      <c r="VOA2" s="1815"/>
      <c r="VOB2" s="1815"/>
      <c r="VOC2" s="1815"/>
      <c r="VOD2" s="1815"/>
      <c r="VOE2" s="1815"/>
      <c r="VOF2" s="1815"/>
      <c r="VOG2" s="1815"/>
      <c r="VOH2" s="1815"/>
      <c r="VOI2" s="1815"/>
      <c r="VOJ2" s="1815"/>
      <c r="VOK2" s="1815"/>
      <c r="VOL2" s="1815"/>
      <c r="VOM2" s="1815"/>
      <c r="VON2" s="1815"/>
      <c r="VOO2" s="1815"/>
      <c r="VOP2" s="1815"/>
      <c r="VOQ2" s="1815"/>
      <c r="VOR2" s="1815"/>
      <c r="VOS2" s="1815"/>
      <c r="VOT2" s="1815"/>
      <c r="VOU2" s="1815"/>
      <c r="VOV2" s="1815"/>
      <c r="VOW2" s="1815"/>
      <c r="VOX2" s="1815"/>
      <c r="VOY2" s="1815"/>
      <c r="VOZ2" s="1815"/>
      <c r="VPA2" s="1815"/>
      <c r="VPB2" s="1815"/>
      <c r="VPC2" s="1815"/>
      <c r="VPD2" s="1815"/>
      <c r="VPE2" s="1815"/>
      <c r="VPF2" s="1815"/>
      <c r="VPG2" s="1815"/>
      <c r="VPH2" s="1815"/>
      <c r="VPI2" s="1815"/>
      <c r="VPJ2" s="1815"/>
      <c r="VPK2" s="1815"/>
      <c r="VPL2" s="1815"/>
      <c r="VPM2" s="1815"/>
      <c r="VPN2" s="1815"/>
      <c r="VPO2" s="1815"/>
      <c r="VPP2" s="1815"/>
      <c r="VPQ2" s="1815"/>
      <c r="VPR2" s="1815"/>
      <c r="VPS2" s="1815"/>
      <c r="VPT2" s="1815"/>
      <c r="VPU2" s="1815"/>
      <c r="VPV2" s="1815"/>
      <c r="VPW2" s="1815"/>
      <c r="VPX2" s="1815"/>
      <c r="VPY2" s="1815"/>
      <c r="VPZ2" s="1815"/>
      <c r="VQA2" s="1815"/>
      <c r="VQB2" s="1815"/>
      <c r="VQC2" s="1815"/>
      <c r="VQD2" s="1815"/>
      <c r="VQE2" s="1815"/>
      <c r="VQF2" s="1815"/>
      <c r="VQG2" s="1815"/>
      <c r="VQH2" s="1815"/>
      <c r="VQI2" s="1815"/>
      <c r="VQJ2" s="1815"/>
      <c r="VQK2" s="1815"/>
      <c r="VQL2" s="1815"/>
      <c r="VQM2" s="1815"/>
      <c r="VQN2" s="1815"/>
      <c r="VQO2" s="1815"/>
      <c r="VQP2" s="1815"/>
      <c r="VQQ2" s="1815"/>
      <c r="VQR2" s="1815"/>
      <c r="VQS2" s="1815"/>
      <c r="VQT2" s="1815"/>
      <c r="VQU2" s="1815"/>
      <c r="VQV2" s="1815"/>
      <c r="VQW2" s="1815"/>
      <c r="VQX2" s="1815"/>
      <c r="VQY2" s="1815"/>
      <c r="VQZ2" s="1815"/>
      <c r="VRA2" s="1815"/>
      <c r="VRB2" s="1815"/>
      <c r="VRC2" s="1815"/>
      <c r="VRD2" s="1815"/>
      <c r="VRE2" s="1815"/>
      <c r="VRF2" s="1815"/>
      <c r="VRG2" s="1815"/>
      <c r="VRH2" s="1815"/>
      <c r="VRI2" s="1815"/>
      <c r="VRJ2" s="1815"/>
      <c r="VRK2" s="1815"/>
      <c r="VRL2" s="1815"/>
      <c r="VRM2" s="1815"/>
      <c r="VRN2" s="1815"/>
      <c r="VRO2" s="1815"/>
      <c r="VRP2" s="1815"/>
      <c r="VRQ2" s="1815"/>
      <c r="VRR2" s="1815"/>
      <c r="VRS2" s="1815"/>
      <c r="VRT2" s="1815"/>
      <c r="VRU2" s="1815"/>
      <c r="VRV2" s="1815"/>
      <c r="VRW2" s="1815"/>
      <c r="VRX2" s="1815"/>
      <c r="VRY2" s="1815"/>
      <c r="VRZ2" s="1815"/>
      <c r="VSA2" s="1815"/>
      <c r="VSB2" s="1815"/>
      <c r="VSC2" s="1815"/>
      <c r="VSD2" s="1815"/>
      <c r="VSE2" s="1815"/>
      <c r="VSF2" s="1815"/>
      <c r="VSG2" s="1815"/>
      <c r="VSH2" s="1815"/>
      <c r="VSI2" s="1815"/>
      <c r="VSJ2" s="1815"/>
      <c r="VSK2" s="1815"/>
      <c r="VSL2" s="1815"/>
      <c r="VSM2" s="1815"/>
      <c r="VSN2" s="1815"/>
      <c r="VSO2" s="1815"/>
      <c r="VSP2" s="1815"/>
      <c r="VSQ2" s="1815"/>
      <c r="VSR2" s="1815"/>
      <c r="VSS2" s="1815"/>
      <c r="VST2" s="1815"/>
      <c r="VSU2" s="1815"/>
      <c r="VSV2" s="1815"/>
      <c r="VSW2" s="1815"/>
      <c r="VSX2" s="1815"/>
      <c r="VSY2" s="1815"/>
      <c r="VSZ2" s="1815"/>
      <c r="VTA2" s="1815"/>
      <c r="VTB2" s="1815"/>
      <c r="VTC2" s="1815"/>
      <c r="VTD2" s="1815"/>
      <c r="VTE2" s="1815"/>
      <c r="VTF2" s="1815"/>
      <c r="VTG2" s="1815"/>
      <c r="VTH2" s="1815"/>
      <c r="VTI2" s="1815"/>
      <c r="VTJ2" s="1815"/>
      <c r="VTK2" s="1815"/>
      <c r="VTL2" s="1815"/>
      <c r="VTM2" s="1815"/>
      <c r="VTN2" s="1815"/>
      <c r="VTO2" s="1815"/>
      <c r="VTP2" s="1815"/>
      <c r="VTQ2" s="1815"/>
      <c r="VTR2" s="1815"/>
      <c r="VTS2" s="1815"/>
      <c r="VTT2" s="1815"/>
      <c r="VTU2" s="1815"/>
      <c r="VTV2" s="1815"/>
      <c r="VTW2" s="1815"/>
      <c r="VTX2" s="1815"/>
      <c r="VTY2" s="1815"/>
      <c r="VTZ2" s="1815"/>
      <c r="VUA2" s="1815"/>
      <c r="VUB2" s="1815"/>
      <c r="VUC2" s="1815"/>
      <c r="VUD2" s="1815"/>
      <c r="VUE2" s="1815"/>
      <c r="VUF2" s="1815"/>
      <c r="VUG2" s="1815"/>
      <c r="VUH2" s="1815"/>
      <c r="VUI2" s="1815"/>
      <c r="VUJ2" s="1815"/>
      <c r="VUK2" s="1815"/>
      <c r="VUL2" s="1815"/>
      <c r="VUM2" s="1815"/>
      <c r="VUN2" s="1815"/>
      <c r="VUO2" s="1815"/>
      <c r="VUP2" s="1815"/>
      <c r="VUQ2" s="1815"/>
      <c r="VUR2" s="1815"/>
      <c r="VUS2" s="1815"/>
      <c r="VUT2" s="1815"/>
      <c r="VUU2" s="1815"/>
      <c r="VUV2" s="1815"/>
      <c r="VUW2" s="1815"/>
      <c r="VUX2" s="1815"/>
      <c r="VUY2" s="1815"/>
      <c r="VUZ2" s="1815"/>
      <c r="VVA2" s="1815"/>
      <c r="VVB2" s="1815"/>
      <c r="VVC2" s="1815"/>
      <c r="VVD2" s="1815"/>
      <c r="VVE2" s="1815"/>
      <c r="VVF2" s="1815"/>
      <c r="VVG2" s="1815"/>
      <c r="VVH2" s="1815"/>
      <c r="VVI2" s="1815"/>
      <c r="VVJ2" s="1815"/>
      <c r="VVK2" s="1815"/>
      <c r="VVL2" s="1815"/>
      <c r="VVM2" s="1815"/>
      <c r="VVN2" s="1815"/>
      <c r="VVO2" s="1815"/>
      <c r="VVP2" s="1815"/>
      <c r="VVQ2" s="1815"/>
      <c r="VVR2" s="1815"/>
      <c r="VVS2" s="1815"/>
      <c r="VVT2" s="1815"/>
      <c r="VVU2" s="1815"/>
      <c r="VVV2" s="1815"/>
      <c r="VVW2" s="1815"/>
      <c r="VVX2" s="1815"/>
      <c r="VVY2" s="1815"/>
      <c r="VVZ2" s="1815"/>
      <c r="VWA2" s="1815"/>
      <c r="VWB2" s="1815"/>
      <c r="VWC2" s="1815"/>
      <c r="VWD2" s="1815"/>
      <c r="VWE2" s="1815"/>
      <c r="VWF2" s="1815"/>
      <c r="VWG2" s="1815"/>
      <c r="VWH2" s="1815"/>
      <c r="VWI2" s="1815"/>
      <c r="VWJ2" s="1815"/>
      <c r="VWK2" s="1815"/>
      <c r="VWL2" s="1815"/>
      <c r="VWM2" s="1815"/>
      <c r="VWN2" s="1815"/>
      <c r="VWO2" s="1815"/>
      <c r="VWP2" s="1815"/>
      <c r="VWQ2" s="1815"/>
      <c r="VWR2" s="1815"/>
      <c r="VWS2" s="1815"/>
      <c r="VWT2" s="1815"/>
      <c r="VWU2" s="1815"/>
      <c r="VWV2" s="1815"/>
      <c r="VWW2" s="1815"/>
      <c r="VWX2" s="1815"/>
      <c r="VWY2" s="1815"/>
      <c r="VWZ2" s="1815"/>
      <c r="VXA2" s="1815"/>
      <c r="VXB2" s="1815"/>
      <c r="VXC2" s="1815"/>
      <c r="VXD2" s="1815"/>
      <c r="VXE2" s="1815"/>
      <c r="VXF2" s="1815"/>
      <c r="VXG2" s="1815"/>
      <c r="VXH2" s="1815"/>
      <c r="VXI2" s="1815"/>
      <c r="VXJ2" s="1815"/>
      <c r="VXK2" s="1815"/>
      <c r="VXL2" s="1815"/>
      <c r="VXM2" s="1815"/>
      <c r="VXN2" s="1815"/>
      <c r="VXO2" s="1815"/>
      <c r="VXP2" s="1815"/>
      <c r="VXQ2" s="1815"/>
      <c r="VXR2" s="1815"/>
      <c r="VXS2" s="1815"/>
      <c r="VXT2" s="1815"/>
      <c r="VXU2" s="1815"/>
      <c r="VXV2" s="1815"/>
      <c r="VXW2" s="1815"/>
      <c r="VXX2" s="1815"/>
      <c r="VXY2" s="1815"/>
      <c r="VXZ2" s="1815"/>
      <c r="VYA2" s="1815"/>
      <c r="VYB2" s="1815"/>
      <c r="VYC2" s="1815"/>
      <c r="VYD2" s="1815"/>
      <c r="VYE2" s="1815"/>
      <c r="VYF2" s="1815"/>
      <c r="VYG2" s="1815"/>
      <c r="VYH2" s="1815"/>
      <c r="VYI2" s="1815"/>
      <c r="VYJ2" s="1815"/>
      <c r="VYK2" s="1815"/>
      <c r="VYL2" s="1815"/>
      <c r="VYM2" s="1815"/>
      <c r="VYN2" s="1815"/>
      <c r="VYO2" s="1815"/>
      <c r="VYP2" s="1815"/>
      <c r="VYQ2" s="1815"/>
      <c r="VYR2" s="1815"/>
      <c r="VYS2" s="1815"/>
      <c r="VYT2" s="1815"/>
      <c r="VYU2" s="1815"/>
      <c r="VYV2" s="1815"/>
      <c r="VYW2" s="1815"/>
      <c r="VYX2" s="1815"/>
      <c r="VYY2" s="1815"/>
      <c r="VYZ2" s="1815"/>
      <c r="VZA2" s="1815"/>
      <c r="VZB2" s="1815"/>
      <c r="VZC2" s="1815"/>
      <c r="VZD2" s="1815"/>
      <c r="VZE2" s="1815"/>
      <c r="VZF2" s="1815"/>
      <c r="VZG2" s="1815"/>
      <c r="VZH2" s="1815"/>
      <c r="VZI2" s="1815"/>
      <c r="VZJ2" s="1815"/>
      <c r="VZK2" s="1815"/>
      <c r="VZL2" s="1815"/>
      <c r="VZM2" s="1815"/>
      <c r="VZN2" s="1815"/>
      <c r="VZO2" s="1815"/>
      <c r="VZP2" s="1815"/>
      <c r="VZQ2" s="1815"/>
      <c r="VZR2" s="1815"/>
      <c r="VZS2" s="1815"/>
      <c r="VZT2" s="1815"/>
      <c r="VZU2" s="1815"/>
      <c r="VZV2" s="1815"/>
      <c r="VZW2" s="1815"/>
      <c r="VZX2" s="1815"/>
      <c r="VZY2" s="1815"/>
      <c r="VZZ2" s="1815"/>
      <c r="WAA2" s="1815"/>
      <c r="WAB2" s="1815"/>
      <c r="WAC2" s="1815"/>
      <c r="WAD2" s="1815"/>
      <c r="WAE2" s="1815"/>
      <c r="WAF2" s="1815"/>
      <c r="WAG2" s="1815"/>
      <c r="WAH2" s="1815"/>
      <c r="WAI2" s="1815"/>
      <c r="WAJ2" s="1815"/>
      <c r="WAK2" s="1815"/>
      <c r="WAL2" s="1815"/>
      <c r="WAM2" s="1815"/>
      <c r="WAN2" s="1815"/>
      <c r="WAO2" s="1815"/>
      <c r="WAP2" s="1815"/>
      <c r="WAQ2" s="1815"/>
      <c r="WAR2" s="1815"/>
      <c r="WAS2" s="1815"/>
      <c r="WAT2" s="1815"/>
      <c r="WAU2" s="1815"/>
      <c r="WAV2" s="1815"/>
      <c r="WAW2" s="1815"/>
      <c r="WAX2" s="1815"/>
      <c r="WAY2" s="1815"/>
      <c r="WAZ2" s="1815"/>
      <c r="WBA2" s="1815"/>
      <c r="WBB2" s="1815"/>
      <c r="WBC2" s="1815"/>
      <c r="WBD2" s="1815"/>
      <c r="WBE2" s="1815"/>
      <c r="WBF2" s="1815"/>
      <c r="WBG2" s="1815"/>
      <c r="WBH2" s="1815"/>
      <c r="WBI2" s="1815"/>
      <c r="WBJ2" s="1815"/>
      <c r="WBK2" s="1815"/>
      <c r="WBL2" s="1815"/>
      <c r="WBM2" s="1815"/>
      <c r="WBN2" s="1815"/>
      <c r="WBO2" s="1815"/>
      <c r="WBP2" s="1815"/>
      <c r="WBQ2" s="1815"/>
      <c r="WBR2" s="1815"/>
      <c r="WBS2" s="1815"/>
      <c r="WBT2" s="1815"/>
      <c r="WBU2" s="1815"/>
      <c r="WBV2" s="1815"/>
      <c r="WBW2" s="1815"/>
      <c r="WBX2" s="1815"/>
      <c r="WBY2" s="1815"/>
      <c r="WBZ2" s="1815"/>
      <c r="WCA2" s="1815"/>
      <c r="WCB2" s="1815"/>
      <c r="WCC2" s="1815"/>
      <c r="WCD2" s="1815"/>
      <c r="WCE2" s="1815"/>
      <c r="WCF2" s="1815"/>
      <c r="WCG2" s="1815"/>
      <c r="WCH2" s="1815"/>
      <c r="WCI2" s="1815"/>
      <c r="WCJ2" s="1815"/>
      <c r="WCK2" s="1815"/>
      <c r="WCL2" s="1815"/>
      <c r="WCM2" s="1815"/>
      <c r="WCN2" s="1815"/>
      <c r="WCO2" s="1815"/>
      <c r="WCP2" s="1815"/>
      <c r="WCQ2" s="1815"/>
      <c r="WCR2" s="1815"/>
      <c r="WCS2" s="1815"/>
      <c r="WCT2" s="1815"/>
      <c r="WCU2" s="1815"/>
      <c r="WCV2" s="1815"/>
      <c r="WCW2" s="1815"/>
      <c r="WCX2" s="1815"/>
      <c r="WCY2" s="1815"/>
      <c r="WCZ2" s="1815"/>
      <c r="WDA2" s="1815"/>
      <c r="WDB2" s="1815"/>
      <c r="WDC2" s="1815"/>
      <c r="WDD2" s="1815"/>
      <c r="WDE2" s="1815"/>
      <c r="WDF2" s="1815"/>
      <c r="WDG2" s="1815"/>
      <c r="WDH2" s="1815"/>
      <c r="WDI2" s="1815"/>
      <c r="WDJ2" s="1815"/>
      <c r="WDK2" s="1815"/>
      <c r="WDL2" s="1815"/>
      <c r="WDM2" s="1815"/>
      <c r="WDN2" s="1815"/>
      <c r="WDO2" s="1815"/>
      <c r="WDP2" s="1815"/>
      <c r="WDQ2" s="1815"/>
      <c r="WDR2" s="1815"/>
      <c r="WDS2" s="1815"/>
      <c r="WDT2" s="1815"/>
      <c r="WDU2" s="1815"/>
      <c r="WDV2" s="1815"/>
      <c r="WDW2" s="1815"/>
      <c r="WDX2" s="1815"/>
      <c r="WDY2" s="1815"/>
      <c r="WDZ2" s="1815"/>
      <c r="WEA2" s="1815"/>
      <c r="WEB2" s="1815"/>
      <c r="WEC2" s="1815"/>
      <c r="WED2" s="1815"/>
      <c r="WEE2" s="1815"/>
      <c r="WEF2" s="1815"/>
      <c r="WEG2" s="1815"/>
      <c r="WEH2" s="1815"/>
      <c r="WEI2" s="1815"/>
      <c r="WEJ2" s="1815"/>
      <c r="WEK2" s="1815"/>
      <c r="WEL2" s="1815"/>
      <c r="WEM2" s="1815"/>
      <c r="WEN2" s="1815"/>
      <c r="WEO2" s="1815"/>
      <c r="WEP2" s="1815"/>
      <c r="WEQ2" s="1815"/>
      <c r="WER2" s="1815"/>
      <c r="WES2" s="1815"/>
      <c r="WET2" s="1815"/>
      <c r="WEU2" s="1815"/>
      <c r="WEV2" s="1815"/>
      <c r="WEW2" s="1815"/>
      <c r="WEX2" s="1815"/>
      <c r="WEY2" s="1815"/>
      <c r="WEZ2" s="1815"/>
      <c r="WFA2" s="1815"/>
      <c r="WFB2" s="1815"/>
      <c r="WFC2" s="1815"/>
      <c r="WFD2" s="1815"/>
      <c r="WFE2" s="1815"/>
      <c r="WFF2" s="1815"/>
      <c r="WFG2" s="1815"/>
      <c r="WFH2" s="1815"/>
      <c r="WFI2" s="1815"/>
      <c r="WFJ2" s="1815"/>
      <c r="WFK2" s="1815"/>
      <c r="WFL2" s="1815"/>
      <c r="WFM2" s="1815"/>
      <c r="WFN2" s="1815"/>
      <c r="WFO2" s="1815"/>
      <c r="WFP2" s="1815"/>
      <c r="WFQ2" s="1815"/>
      <c r="WFR2" s="1815"/>
      <c r="WFS2" s="1815"/>
      <c r="WFT2" s="1815"/>
      <c r="WFU2" s="1815"/>
      <c r="WFV2" s="1815"/>
      <c r="WFW2" s="1815"/>
      <c r="WFX2" s="1815"/>
      <c r="WFY2" s="1815"/>
      <c r="WFZ2" s="1815"/>
      <c r="WGA2" s="1815"/>
      <c r="WGB2" s="1815"/>
      <c r="WGC2" s="1815"/>
      <c r="WGD2" s="1815"/>
      <c r="WGE2" s="1815"/>
      <c r="WGF2" s="1815"/>
      <c r="WGG2" s="1815"/>
      <c r="WGH2" s="1815"/>
      <c r="WGI2" s="1815"/>
      <c r="WGJ2" s="1815"/>
      <c r="WGK2" s="1815"/>
      <c r="WGL2" s="1815"/>
      <c r="WGM2" s="1815"/>
      <c r="WGN2" s="1815"/>
      <c r="WGO2" s="1815"/>
      <c r="WGP2" s="1815"/>
      <c r="WGQ2" s="1815"/>
      <c r="WGR2" s="1815"/>
      <c r="WGS2" s="1815"/>
      <c r="WGT2" s="1815"/>
      <c r="WGU2" s="1815"/>
      <c r="WGV2" s="1815"/>
      <c r="WGW2" s="1815"/>
      <c r="WGX2" s="1815"/>
      <c r="WGY2" s="1815"/>
      <c r="WGZ2" s="1815"/>
      <c r="WHA2" s="1815"/>
      <c r="WHB2" s="1815"/>
      <c r="WHC2" s="1815"/>
      <c r="WHD2" s="1815"/>
      <c r="WHE2" s="1815"/>
      <c r="WHF2" s="1815"/>
      <c r="WHG2" s="1815"/>
      <c r="WHH2" s="1815"/>
      <c r="WHI2" s="1815"/>
      <c r="WHJ2" s="1815"/>
      <c r="WHK2" s="1815"/>
      <c r="WHL2" s="1815"/>
      <c r="WHM2" s="1815"/>
      <c r="WHN2" s="1815"/>
      <c r="WHO2" s="1815"/>
      <c r="WHP2" s="1815"/>
      <c r="WHQ2" s="1815"/>
      <c r="WHR2" s="1815"/>
      <c r="WHS2" s="1815"/>
      <c r="WHT2" s="1815"/>
      <c r="WHU2" s="1815"/>
      <c r="WHV2" s="1815"/>
      <c r="WHW2" s="1815"/>
      <c r="WHX2" s="1815"/>
      <c r="WHY2" s="1815"/>
      <c r="WHZ2" s="1815"/>
      <c r="WIA2" s="1815"/>
      <c r="WIB2" s="1815"/>
      <c r="WIC2" s="1815"/>
      <c r="WID2" s="1815"/>
      <c r="WIE2" s="1815"/>
      <c r="WIF2" s="1815"/>
      <c r="WIG2" s="1815"/>
      <c r="WIH2" s="1815"/>
      <c r="WII2" s="1815"/>
      <c r="WIJ2" s="1815"/>
      <c r="WIK2" s="1815"/>
      <c r="WIL2" s="1815"/>
      <c r="WIM2" s="1815"/>
      <c r="WIN2" s="1815"/>
      <c r="WIO2" s="1815"/>
      <c r="WIP2" s="1815"/>
      <c r="WIQ2" s="1815"/>
      <c r="WIR2" s="1815"/>
      <c r="WIS2" s="1815"/>
      <c r="WIT2" s="1815"/>
      <c r="WIU2" s="1815"/>
      <c r="WIV2" s="1815"/>
      <c r="WIW2" s="1815"/>
      <c r="WIX2" s="1815"/>
      <c r="WIY2" s="1815"/>
      <c r="WIZ2" s="1815"/>
      <c r="WJA2" s="1815"/>
      <c r="WJB2" s="1815"/>
      <c r="WJC2" s="1815"/>
      <c r="WJD2" s="1815"/>
      <c r="WJE2" s="1815"/>
      <c r="WJF2" s="1815"/>
      <c r="WJG2" s="1815"/>
      <c r="WJH2" s="1815"/>
      <c r="WJI2" s="1815"/>
      <c r="WJJ2" s="1815"/>
      <c r="WJK2" s="1815"/>
      <c r="WJL2" s="1815"/>
      <c r="WJM2" s="1815"/>
      <c r="WJN2" s="1815"/>
      <c r="WJO2" s="1815"/>
      <c r="WJP2" s="1815"/>
      <c r="WJQ2" s="1815"/>
      <c r="WJR2" s="1815"/>
      <c r="WJS2" s="1815"/>
      <c r="WJT2" s="1815"/>
      <c r="WJU2" s="1815"/>
      <c r="WJV2" s="1815"/>
      <c r="WJW2" s="1815"/>
      <c r="WJX2" s="1815"/>
      <c r="WJY2" s="1815"/>
      <c r="WJZ2" s="1815"/>
      <c r="WKA2" s="1815"/>
      <c r="WKB2" s="1815"/>
      <c r="WKC2" s="1815"/>
      <c r="WKD2" s="1815"/>
      <c r="WKE2" s="1815"/>
      <c r="WKF2" s="1815"/>
      <c r="WKG2" s="1815"/>
      <c r="WKH2" s="1815"/>
      <c r="WKI2" s="1815"/>
      <c r="WKJ2" s="1815"/>
      <c r="WKK2" s="1815"/>
      <c r="WKL2" s="1815"/>
      <c r="WKM2" s="1815"/>
      <c r="WKN2" s="1815"/>
      <c r="WKO2" s="1815"/>
      <c r="WKP2" s="1815"/>
      <c r="WKQ2" s="1815"/>
      <c r="WKR2" s="1815"/>
      <c r="WKS2" s="1815"/>
      <c r="WKT2" s="1815"/>
      <c r="WKU2" s="1815"/>
      <c r="WKV2" s="1815"/>
      <c r="WKW2" s="1815"/>
      <c r="WKX2" s="1815"/>
      <c r="WKY2" s="1815"/>
      <c r="WKZ2" s="1815"/>
      <c r="WLA2" s="1815"/>
      <c r="WLB2" s="1815"/>
      <c r="WLC2" s="1815"/>
      <c r="WLD2" s="1815"/>
      <c r="WLE2" s="1815"/>
      <c r="WLF2" s="1815"/>
      <c r="WLG2" s="1815"/>
      <c r="WLH2" s="1815"/>
      <c r="WLI2" s="1815"/>
      <c r="WLJ2" s="1815"/>
      <c r="WLK2" s="1815"/>
      <c r="WLL2" s="1815"/>
      <c r="WLM2" s="1815"/>
      <c r="WLN2" s="1815"/>
      <c r="WLO2" s="1815"/>
      <c r="WLP2" s="1815"/>
      <c r="WLQ2" s="1815"/>
      <c r="WLR2" s="1815"/>
      <c r="WLS2" s="1815"/>
      <c r="WLT2" s="1815"/>
      <c r="WLU2" s="1815"/>
      <c r="WLV2" s="1815"/>
      <c r="WLW2" s="1815"/>
      <c r="WLX2" s="1815"/>
      <c r="WLY2" s="1815"/>
      <c r="WLZ2" s="1815"/>
      <c r="WMA2" s="1815"/>
      <c r="WMB2" s="1815"/>
      <c r="WMC2" s="1815"/>
      <c r="WMD2" s="1815"/>
      <c r="WME2" s="1815"/>
      <c r="WMF2" s="1815"/>
      <c r="WMG2" s="1815"/>
      <c r="WMH2" s="1815"/>
      <c r="WMI2" s="1815"/>
      <c r="WMJ2" s="1815"/>
      <c r="WMK2" s="1815"/>
      <c r="WML2" s="1815"/>
      <c r="WMM2" s="1815"/>
      <c r="WMN2" s="1815"/>
      <c r="WMO2" s="1815"/>
      <c r="WMP2" s="1815"/>
      <c r="WMQ2" s="1815"/>
      <c r="WMR2" s="1815"/>
      <c r="WMS2" s="1815"/>
      <c r="WMT2" s="1815"/>
      <c r="WMU2" s="1815"/>
      <c r="WMV2" s="1815"/>
      <c r="WMW2" s="1815"/>
      <c r="WMX2" s="1815"/>
      <c r="WMY2" s="1815"/>
      <c r="WMZ2" s="1815"/>
      <c r="WNA2" s="1815"/>
      <c r="WNB2" s="1815"/>
      <c r="WNC2" s="1815"/>
      <c r="WND2" s="1815"/>
      <c r="WNE2" s="1815"/>
      <c r="WNF2" s="1815"/>
      <c r="WNG2" s="1815"/>
      <c r="WNH2" s="1815"/>
      <c r="WNI2" s="1815"/>
      <c r="WNJ2" s="1815"/>
      <c r="WNK2" s="1815"/>
      <c r="WNL2" s="1815"/>
      <c r="WNM2" s="1815"/>
      <c r="WNN2" s="1815"/>
      <c r="WNO2" s="1815"/>
      <c r="WNP2" s="1815"/>
      <c r="WNQ2" s="1815"/>
      <c r="WNR2" s="1815"/>
      <c r="WNS2" s="1815"/>
      <c r="WNT2" s="1815"/>
      <c r="WNU2" s="1815"/>
      <c r="WNV2" s="1815"/>
      <c r="WNW2" s="1815"/>
      <c r="WNX2" s="1815"/>
      <c r="WNY2" s="1815"/>
      <c r="WNZ2" s="1815"/>
      <c r="WOA2" s="1815"/>
      <c r="WOB2" s="1815"/>
      <c r="WOC2" s="1815"/>
      <c r="WOD2" s="1815"/>
      <c r="WOE2" s="1815"/>
      <c r="WOF2" s="1815"/>
      <c r="WOG2" s="1815"/>
      <c r="WOH2" s="1815"/>
      <c r="WOI2" s="1815"/>
      <c r="WOJ2" s="1815"/>
      <c r="WOK2" s="1815"/>
      <c r="WOL2" s="1815"/>
      <c r="WOM2" s="1815"/>
      <c r="WON2" s="1815"/>
      <c r="WOO2" s="1815"/>
      <c r="WOP2" s="1815"/>
      <c r="WOQ2" s="1815"/>
      <c r="WOR2" s="1815"/>
      <c r="WOS2" s="1815"/>
      <c r="WOT2" s="1815"/>
      <c r="WOU2" s="1815"/>
      <c r="WOV2" s="1815"/>
      <c r="WOW2" s="1815"/>
      <c r="WOX2" s="1815"/>
      <c r="WOY2" s="1815"/>
      <c r="WOZ2" s="1815"/>
      <c r="WPA2" s="1815"/>
      <c r="WPB2" s="1815"/>
      <c r="WPC2" s="1815"/>
      <c r="WPD2" s="1815"/>
      <c r="WPE2" s="1815"/>
      <c r="WPF2" s="1815"/>
      <c r="WPG2" s="1815"/>
      <c r="WPH2" s="1815"/>
      <c r="WPI2" s="1815"/>
      <c r="WPJ2" s="1815"/>
      <c r="WPK2" s="1815"/>
      <c r="WPL2" s="1815"/>
      <c r="WPM2" s="1815"/>
      <c r="WPN2" s="1815"/>
      <c r="WPO2" s="1815"/>
      <c r="WPP2" s="1815"/>
      <c r="WPQ2" s="1815"/>
      <c r="WPR2" s="1815"/>
      <c r="WPS2" s="1815"/>
      <c r="WPT2" s="1815"/>
      <c r="WPU2" s="1815"/>
      <c r="WPV2" s="1815"/>
      <c r="WPW2" s="1815"/>
      <c r="WPX2" s="1815"/>
      <c r="WPY2" s="1815"/>
      <c r="WPZ2" s="1815"/>
      <c r="WQA2" s="1815"/>
      <c r="WQB2" s="1815"/>
      <c r="WQC2" s="1815"/>
      <c r="WQD2" s="1815"/>
      <c r="WQE2" s="1815"/>
      <c r="WQF2" s="1815"/>
      <c r="WQG2" s="1815"/>
      <c r="WQH2" s="1815"/>
      <c r="WQI2" s="1815"/>
      <c r="WQJ2" s="1815"/>
      <c r="WQK2" s="1815"/>
      <c r="WQL2" s="1815"/>
      <c r="WQM2" s="1815"/>
      <c r="WQN2" s="1815"/>
      <c r="WQO2" s="1815"/>
      <c r="WQP2" s="1815"/>
      <c r="WQQ2" s="1815"/>
      <c r="WQR2" s="1815"/>
      <c r="WQS2" s="1815"/>
      <c r="WQT2" s="1815"/>
      <c r="WQU2" s="1815"/>
      <c r="WQV2" s="1815"/>
      <c r="WQW2" s="1815"/>
      <c r="WQX2" s="1815"/>
      <c r="WQY2" s="1815"/>
      <c r="WQZ2" s="1815"/>
      <c r="WRA2" s="1815"/>
      <c r="WRB2" s="1815"/>
      <c r="WRC2" s="1815"/>
      <c r="WRD2" s="1815"/>
      <c r="WRE2" s="1815"/>
      <c r="WRF2" s="1815"/>
      <c r="WRG2" s="1815"/>
      <c r="WRH2" s="1815"/>
      <c r="WRI2" s="1815"/>
      <c r="WRJ2" s="1815"/>
      <c r="WRK2" s="1815"/>
      <c r="WRL2" s="1815"/>
      <c r="WRM2" s="1815"/>
      <c r="WRN2" s="1815"/>
      <c r="WRO2" s="1815"/>
      <c r="WRP2" s="1815"/>
      <c r="WRQ2" s="1815"/>
      <c r="WRR2" s="1815"/>
      <c r="WRS2" s="1815"/>
      <c r="WRT2" s="1815"/>
      <c r="WRU2" s="1815"/>
      <c r="WRV2" s="1815"/>
      <c r="WRW2" s="1815"/>
      <c r="WRX2" s="1815"/>
      <c r="WRY2" s="1815"/>
      <c r="WRZ2" s="1815"/>
      <c r="WSA2" s="1815"/>
      <c r="WSB2" s="1815"/>
      <c r="WSC2" s="1815"/>
      <c r="WSD2" s="1815"/>
      <c r="WSE2" s="1815"/>
      <c r="WSF2" s="1815"/>
      <c r="WSG2" s="1815"/>
      <c r="WSH2" s="1815"/>
      <c r="WSI2" s="1815"/>
      <c r="WSJ2" s="1815"/>
      <c r="WSK2" s="1815"/>
      <c r="WSL2" s="1815"/>
      <c r="WSM2" s="1815"/>
      <c r="WSN2" s="1815"/>
      <c r="WSO2" s="1815"/>
      <c r="WSP2" s="1815"/>
      <c r="WSQ2" s="1815"/>
      <c r="WSR2" s="1815"/>
      <c r="WSS2" s="1815"/>
      <c r="WST2" s="1815"/>
      <c r="WSU2" s="1815"/>
      <c r="WSV2" s="1815"/>
      <c r="WSW2" s="1815"/>
      <c r="WSX2" s="1815"/>
      <c r="WSY2" s="1815"/>
      <c r="WSZ2" s="1815"/>
      <c r="WTA2" s="1815"/>
      <c r="WTB2" s="1815"/>
      <c r="WTC2" s="1815"/>
      <c r="WTD2" s="1815"/>
      <c r="WTE2" s="1815"/>
      <c r="WTF2" s="1815"/>
      <c r="WTG2" s="1815"/>
      <c r="WTH2" s="1815"/>
      <c r="WTI2" s="1815"/>
      <c r="WTJ2" s="1815"/>
      <c r="WTK2" s="1815"/>
      <c r="WTL2" s="1815"/>
      <c r="WTM2" s="1815"/>
      <c r="WTN2" s="1815"/>
      <c r="WTO2" s="1815"/>
      <c r="WTP2" s="1815"/>
      <c r="WTQ2" s="1815"/>
      <c r="WTR2" s="1815"/>
      <c r="WTS2" s="1815"/>
      <c r="WTT2" s="1815"/>
      <c r="WTU2" s="1815"/>
      <c r="WTV2" s="1815"/>
      <c r="WTW2" s="1815"/>
      <c r="WTX2" s="1815"/>
      <c r="WTY2" s="1815"/>
      <c r="WTZ2" s="1815"/>
      <c r="WUA2" s="1815"/>
      <c r="WUB2" s="1815"/>
      <c r="WUC2" s="1815"/>
      <c r="WUD2" s="1815"/>
      <c r="WUE2" s="1815"/>
      <c r="WUF2" s="1815"/>
      <c r="WUG2" s="1815"/>
      <c r="WUH2" s="1815"/>
      <c r="WUI2" s="1815"/>
      <c r="WUJ2" s="1815"/>
      <c r="WUK2" s="1815"/>
      <c r="WUL2" s="1815"/>
      <c r="WUM2" s="1815"/>
      <c r="WUN2" s="1815"/>
      <c r="WUO2" s="1815"/>
      <c r="WUP2" s="1815"/>
      <c r="WUQ2" s="1815"/>
      <c r="WUR2" s="1815"/>
      <c r="WUS2" s="1815"/>
      <c r="WUT2" s="1815"/>
      <c r="WUU2" s="1815"/>
      <c r="WUV2" s="1815"/>
      <c r="WUW2" s="1815"/>
      <c r="WUX2" s="1815"/>
      <c r="WUY2" s="1815"/>
      <c r="WUZ2" s="1815"/>
      <c r="WVA2" s="1815"/>
      <c r="WVB2" s="1815"/>
      <c r="WVC2" s="1815"/>
      <c r="WVD2" s="1815"/>
      <c r="WVE2" s="1815"/>
      <c r="WVF2" s="1815"/>
      <c r="WVG2" s="1815"/>
      <c r="WVH2" s="1815"/>
      <c r="WVI2" s="1815"/>
      <c r="WVJ2" s="1815"/>
      <c r="WVK2" s="1815"/>
      <c r="WVL2" s="1815"/>
      <c r="WVM2" s="1815"/>
      <c r="WVN2" s="1815"/>
      <c r="WVO2" s="1815"/>
      <c r="WVP2" s="1815"/>
      <c r="WVQ2" s="1815"/>
      <c r="WVR2" s="1815"/>
      <c r="WVS2" s="1815"/>
      <c r="WVT2" s="1815"/>
      <c r="WVU2" s="1815"/>
      <c r="WVV2" s="1815"/>
      <c r="WVW2" s="1815"/>
      <c r="WVX2" s="1815"/>
      <c r="WVY2" s="1815"/>
      <c r="WVZ2" s="1815"/>
      <c r="WWA2" s="1815"/>
      <c r="WWB2" s="1815"/>
      <c r="WWC2" s="1815"/>
      <c r="WWD2" s="1815"/>
      <c r="WWE2" s="1815"/>
      <c r="WWF2" s="1815"/>
      <c r="WWG2" s="1815"/>
      <c r="WWH2" s="1815"/>
      <c r="WWI2" s="1815"/>
      <c r="WWJ2" s="1815"/>
      <c r="WWK2" s="1815"/>
      <c r="WWL2" s="1815"/>
      <c r="WWM2" s="1815"/>
      <c r="WWN2" s="1815"/>
      <c r="WWO2" s="1815"/>
      <c r="WWP2" s="1815"/>
      <c r="WWQ2" s="1815"/>
      <c r="WWR2" s="1815"/>
      <c r="WWS2" s="1815"/>
      <c r="WWT2" s="1815"/>
      <c r="WWU2" s="1815"/>
      <c r="WWV2" s="1815"/>
      <c r="WWW2" s="1815"/>
      <c r="WWX2" s="1815"/>
      <c r="WWY2" s="1815"/>
      <c r="WWZ2" s="1815"/>
      <c r="WXA2" s="1815"/>
      <c r="WXB2" s="1815"/>
      <c r="WXC2" s="1815"/>
      <c r="WXD2" s="1815"/>
      <c r="WXE2" s="1815"/>
      <c r="WXF2" s="1815"/>
      <c r="WXG2" s="1815"/>
      <c r="WXH2" s="1815"/>
      <c r="WXI2" s="1815"/>
      <c r="WXJ2" s="1815"/>
      <c r="WXK2" s="1815"/>
      <c r="WXL2" s="1815"/>
      <c r="WXM2" s="1815"/>
      <c r="WXN2" s="1815"/>
      <c r="WXO2" s="1815"/>
      <c r="WXP2" s="1815"/>
      <c r="WXQ2" s="1815"/>
      <c r="WXR2" s="1815"/>
      <c r="WXS2" s="1815"/>
      <c r="WXT2" s="1815"/>
      <c r="WXU2" s="1815"/>
      <c r="WXV2" s="1815"/>
      <c r="WXW2" s="1815"/>
      <c r="WXX2" s="1815"/>
      <c r="WXY2" s="1815"/>
      <c r="WXZ2" s="1815"/>
      <c r="WYA2" s="1815"/>
      <c r="WYB2" s="1815"/>
      <c r="WYC2" s="1815"/>
      <c r="WYD2" s="1815"/>
      <c r="WYE2" s="1815"/>
      <c r="WYF2" s="1815"/>
      <c r="WYG2" s="1815"/>
      <c r="WYH2" s="1815"/>
      <c r="WYI2" s="1815"/>
      <c r="WYJ2" s="1815"/>
      <c r="WYK2" s="1815"/>
      <c r="WYL2" s="1815"/>
      <c r="WYM2" s="1815"/>
      <c r="WYN2" s="1815"/>
      <c r="WYO2" s="1815"/>
      <c r="WYP2" s="1815"/>
      <c r="WYQ2" s="1815"/>
      <c r="WYR2" s="1815"/>
      <c r="WYS2" s="1815"/>
      <c r="WYT2" s="1815"/>
      <c r="WYU2" s="1815"/>
      <c r="WYV2" s="1815"/>
      <c r="WYW2" s="1815"/>
      <c r="WYX2" s="1815"/>
      <c r="WYY2" s="1815"/>
      <c r="WYZ2" s="1815"/>
      <c r="WZA2" s="1815"/>
      <c r="WZB2" s="1815"/>
      <c r="WZC2" s="1815"/>
      <c r="WZD2" s="1815"/>
      <c r="WZE2" s="1815"/>
      <c r="WZF2" s="1815"/>
      <c r="WZG2" s="1815"/>
      <c r="WZH2" s="1815"/>
      <c r="WZI2" s="1815"/>
      <c r="WZJ2" s="1815"/>
      <c r="WZK2" s="1815"/>
      <c r="WZL2" s="1815"/>
      <c r="WZM2" s="1815"/>
      <c r="WZN2" s="1815"/>
      <c r="WZO2" s="1815"/>
      <c r="WZP2" s="1815"/>
      <c r="WZQ2" s="1815"/>
      <c r="WZR2" s="1815"/>
      <c r="WZS2" s="1815"/>
      <c r="WZT2" s="1815"/>
      <c r="WZU2" s="1815"/>
      <c r="WZV2" s="1815"/>
      <c r="WZW2" s="1815"/>
      <c r="WZX2" s="1815"/>
      <c r="WZY2" s="1815"/>
      <c r="WZZ2" s="1815"/>
      <c r="XAA2" s="1815"/>
      <c r="XAB2" s="1815"/>
      <c r="XAC2" s="1815"/>
      <c r="XAD2" s="1815"/>
      <c r="XAE2" s="1815"/>
      <c r="XAF2" s="1815"/>
      <c r="XAG2" s="1815"/>
      <c r="XAH2" s="1815"/>
      <c r="XAI2" s="1815"/>
      <c r="XAJ2" s="1815"/>
      <c r="XAK2" s="1815"/>
      <c r="XAL2" s="1815"/>
      <c r="XAM2" s="1815"/>
      <c r="XAN2" s="1815"/>
      <c r="XAO2" s="1815"/>
      <c r="XAP2" s="1815"/>
      <c r="XAQ2" s="1815"/>
      <c r="XAR2" s="1815"/>
      <c r="XAS2" s="1815"/>
      <c r="XAT2" s="1815"/>
      <c r="XAU2" s="1815"/>
      <c r="XAV2" s="1815"/>
      <c r="XAW2" s="1815"/>
      <c r="XAX2" s="1815"/>
      <c r="XAY2" s="1815"/>
      <c r="XAZ2" s="1815"/>
      <c r="XBA2" s="1815"/>
      <c r="XBB2" s="1815"/>
      <c r="XBC2" s="1815"/>
      <c r="XBD2" s="1815"/>
      <c r="XBE2" s="1815"/>
      <c r="XBF2" s="1815"/>
      <c r="XBG2" s="1815"/>
      <c r="XBH2" s="1815"/>
      <c r="XBI2" s="1815"/>
      <c r="XBJ2" s="1815"/>
      <c r="XBK2" s="1815"/>
      <c r="XBL2" s="1815"/>
      <c r="XBM2" s="1815"/>
      <c r="XBN2" s="1815"/>
      <c r="XBO2" s="1815"/>
      <c r="XBP2" s="1815"/>
      <c r="XBQ2" s="1815"/>
      <c r="XBR2" s="1815"/>
      <c r="XBS2" s="1815"/>
      <c r="XBT2" s="1815"/>
      <c r="XBU2" s="1815"/>
      <c r="XBV2" s="1815"/>
      <c r="XBW2" s="1815"/>
      <c r="XBX2" s="1815"/>
      <c r="XBY2" s="1815"/>
      <c r="XBZ2" s="1815"/>
      <c r="XCA2" s="1815"/>
      <c r="XCB2" s="1815"/>
      <c r="XCC2" s="1815"/>
      <c r="XCD2" s="1815"/>
      <c r="XCE2" s="1815"/>
      <c r="XCF2" s="1815"/>
      <c r="XCG2" s="1815"/>
      <c r="XCH2" s="1815"/>
      <c r="XCI2" s="1815"/>
      <c r="XCJ2" s="1815"/>
      <c r="XCK2" s="1815"/>
      <c r="XCL2" s="1815"/>
      <c r="XCM2" s="1815"/>
      <c r="XCN2" s="1815"/>
      <c r="XCO2" s="1815"/>
      <c r="XCP2" s="1815"/>
      <c r="XCQ2" s="1815"/>
      <c r="XCR2" s="1815"/>
      <c r="XCS2" s="1815"/>
      <c r="XCT2" s="1815"/>
      <c r="XCU2" s="1815"/>
      <c r="XCV2" s="1815"/>
      <c r="XCW2" s="1815"/>
      <c r="XCX2" s="1815"/>
      <c r="XCY2" s="1815"/>
      <c r="XCZ2" s="1815"/>
      <c r="XDA2" s="1815"/>
      <c r="XDB2" s="1815"/>
      <c r="XDC2" s="1815"/>
      <c r="XDD2" s="1815"/>
      <c r="XDE2" s="1815"/>
      <c r="XDF2" s="1815"/>
      <c r="XDG2" s="1815"/>
      <c r="XDH2" s="1815"/>
      <c r="XDI2" s="1815"/>
      <c r="XDJ2" s="1815"/>
      <c r="XDK2" s="1815"/>
      <c r="XDL2" s="1815"/>
      <c r="XDM2" s="1815"/>
      <c r="XDN2" s="1815"/>
      <c r="XDO2" s="1815"/>
      <c r="XDP2" s="1815"/>
      <c r="XDQ2" s="1815"/>
      <c r="XDR2" s="1815"/>
      <c r="XDS2" s="1815"/>
      <c r="XDT2" s="1815"/>
      <c r="XDU2" s="1815"/>
      <c r="XDV2" s="1815"/>
      <c r="XDW2" s="1815"/>
      <c r="XDX2" s="1815"/>
      <c r="XDY2" s="1815"/>
      <c r="XDZ2" s="1815"/>
      <c r="XEA2" s="1815"/>
      <c r="XEB2" s="1815"/>
      <c r="XEC2" s="1815"/>
      <c r="XED2" s="1815"/>
      <c r="XEE2" s="1815"/>
      <c r="XEF2" s="1815"/>
      <c r="XEG2" s="1815"/>
      <c r="XEH2" s="1815"/>
      <c r="XEI2" s="1815"/>
      <c r="XEJ2" s="1815"/>
      <c r="XEK2" s="1815"/>
      <c r="XEL2" s="1815"/>
      <c r="XEM2" s="1815"/>
      <c r="XEN2" s="1815"/>
      <c r="XEO2" s="1815"/>
      <c r="XEP2" s="1815"/>
      <c r="XEQ2" s="1815"/>
      <c r="XER2" s="1815"/>
      <c r="XES2" s="1815"/>
      <c r="XET2" s="1815"/>
      <c r="XEU2" s="1815"/>
      <c r="XEV2" s="1815"/>
      <c r="XEW2" s="1815"/>
      <c r="XEX2" s="1815"/>
      <c r="XEY2" s="1815"/>
      <c r="XEZ2" s="1815"/>
      <c r="XFA2" s="1815"/>
      <c r="XFB2" s="1815"/>
      <c r="XFC2" s="1815"/>
      <c r="XFD2" s="1815"/>
    </row>
    <row r="3" spans="1:16384" s="1187" customFormat="1" x14ac:dyDescent="0.25">
      <c r="A3" s="1815" t="s">
        <v>437</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1815"/>
      <c r="AO3" s="1815"/>
      <c r="AP3" s="1815"/>
      <c r="AQ3" s="1815"/>
      <c r="AR3" s="1815"/>
      <c r="AS3" s="1815"/>
      <c r="AT3" s="1815"/>
      <c r="AU3" s="1815"/>
      <c r="AV3" s="1815"/>
      <c r="AW3" s="1815"/>
      <c r="AX3" s="1815"/>
    </row>
    <row r="4" spans="1:16384" s="1187" customFormat="1" x14ac:dyDescent="0.25">
      <c r="A4" s="1815" t="s">
        <v>1122</v>
      </c>
      <c r="B4" s="1815"/>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c r="AD4" s="1815"/>
      <c r="AE4" s="1815"/>
      <c r="AF4" s="1815"/>
      <c r="AG4" s="1815"/>
      <c r="AH4" s="1815"/>
      <c r="AI4" s="1815"/>
      <c r="AJ4" s="1815"/>
      <c r="AK4" s="1815"/>
      <c r="AL4" s="1815"/>
      <c r="AM4" s="1815"/>
      <c r="AN4" s="1815"/>
      <c r="AO4" s="1815"/>
      <c r="AP4" s="1815"/>
      <c r="AQ4" s="1815"/>
      <c r="AR4" s="1815"/>
      <c r="AS4" s="1815"/>
      <c r="AT4" s="1815"/>
      <c r="AU4" s="1815"/>
      <c r="AV4" s="1815"/>
      <c r="AW4" s="1815"/>
      <c r="AX4" s="1815"/>
    </row>
    <row r="5" spans="1:16384" s="1187" customFormat="1" x14ac:dyDescent="0.25">
      <c r="A5" s="1815" t="s">
        <v>1</v>
      </c>
      <c r="B5" s="1815"/>
      <c r="C5" s="1815"/>
      <c r="D5" s="1815"/>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c r="AT5" s="1815"/>
      <c r="AU5" s="1815"/>
      <c r="AV5" s="1815"/>
      <c r="AW5" s="1815"/>
      <c r="AX5" s="1815"/>
    </row>
    <row r="6" spans="1:16384" s="1187" customFormat="1" ht="25.5" customHeight="1" x14ac:dyDescent="0.25">
      <c r="A6" s="1816" t="s">
        <v>1168</v>
      </c>
      <c r="B6" s="1816"/>
      <c r="C6" s="1816"/>
      <c r="D6" s="1816"/>
      <c r="E6" s="1816"/>
      <c r="F6" s="1816"/>
      <c r="G6" s="1816"/>
      <c r="H6" s="1816"/>
      <c r="I6" s="1816"/>
      <c r="J6" s="1816"/>
      <c r="K6" s="1816"/>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c r="AN6" s="1816"/>
      <c r="AO6" s="1816"/>
      <c r="AP6" s="1816"/>
      <c r="AQ6" s="1816"/>
      <c r="AR6" s="1816"/>
      <c r="AS6" s="1816"/>
      <c r="AT6" s="1816"/>
      <c r="AU6" s="1816"/>
      <c r="AV6" s="1816"/>
      <c r="AW6" s="1816"/>
      <c r="AX6" s="1816"/>
    </row>
    <row r="8" spans="1:16384" s="1513" customFormat="1" ht="18.75" thickBot="1" x14ac:dyDescent="0.3">
      <c r="A8" s="704" t="s">
        <v>736</v>
      </c>
      <c r="B8" s="703"/>
      <c r="C8" s="703"/>
      <c r="D8" s="703"/>
      <c r="E8" s="703"/>
      <c r="F8" s="703"/>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3"/>
      <c r="AX8" s="703"/>
    </row>
    <row r="9" spans="1:16384" s="1513" customFormat="1" ht="15.75" thickTop="1" x14ac:dyDescent="0.25">
      <c r="A9" s="702"/>
      <c r="B9" s="702"/>
      <c r="C9" s="702"/>
      <c r="D9" s="702"/>
      <c r="E9" s="702"/>
      <c r="F9" s="702"/>
      <c r="G9" s="702"/>
      <c r="H9" s="702"/>
      <c r="I9" s="702"/>
      <c r="J9" s="702"/>
      <c r="K9" s="702"/>
      <c r="L9" s="702"/>
      <c r="M9" s="702"/>
      <c r="N9" s="702"/>
      <c r="O9" s="702"/>
      <c r="P9" s="702"/>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702"/>
      <c r="AW9" s="702"/>
      <c r="AX9" s="702"/>
    </row>
    <row r="10" spans="1:16384" s="1513" customFormat="1" ht="15.75" thickBot="1" x14ac:dyDescent="0.3">
      <c r="B10" s="700"/>
      <c r="D10" s="699" t="s">
        <v>1151</v>
      </c>
      <c r="E10" s="698"/>
      <c r="G10" s="699" t="s">
        <v>1152</v>
      </c>
      <c r="H10" s="698"/>
      <c r="J10" s="699" t="s">
        <v>1153</v>
      </c>
      <c r="K10" s="698"/>
      <c r="M10" s="699" t="s">
        <v>1154</v>
      </c>
      <c r="N10" s="698"/>
      <c r="P10" s="699" t="s">
        <v>1155</v>
      </c>
      <c r="Q10" s="698"/>
      <c r="S10" s="699" t="s">
        <v>1156</v>
      </c>
      <c r="T10" s="698"/>
      <c r="V10" s="699" t="s">
        <v>1157</v>
      </c>
      <c r="W10" s="698"/>
      <c r="Y10" s="699" t="s">
        <v>1158</v>
      </c>
      <c r="Z10" s="698"/>
      <c r="AB10" s="699" t="s">
        <v>1159</v>
      </c>
      <c r="AC10" s="698"/>
      <c r="AE10" s="699" t="s">
        <v>1027</v>
      </c>
      <c r="AF10" s="698"/>
      <c r="AH10" s="699" t="s">
        <v>1160</v>
      </c>
      <c r="AI10" s="698"/>
      <c r="AK10" s="699" t="s">
        <v>1045</v>
      </c>
      <c r="AL10" s="1212"/>
      <c r="AM10" s="1212"/>
      <c r="AN10" s="699" t="s">
        <v>1161</v>
      </c>
      <c r="AO10" s="1212"/>
      <c r="AQ10" s="699" t="s">
        <v>1162</v>
      </c>
      <c r="AR10" s="698"/>
      <c r="AT10" s="699" t="s">
        <v>1163</v>
      </c>
      <c r="AU10" s="698"/>
      <c r="AW10" s="699" t="s">
        <v>1164</v>
      </c>
      <c r="AX10" s="698"/>
    </row>
    <row r="11" spans="1:16384" s="1513" customFormat="1" ht="16.5" thickTop="1" thickBot="1" x14ac:dyDescent="0.3">
      <c r="A11" s="697" t="s">
        <v>486</v>
      </c>
      <c r="B11" s="697"/>
      <c r="D11" s="696" t="s">
        <v>68</v>
      </c>
      <c r="E11" s="696" t="s">
        <v>49</v>
      </c>
      <c r="G11" s="696" t="s">
        <v>68</v>
      </c>
      <c r="H11" s="696" t="s">
        <v>49</v>
      </c>
      <c r="J11" s="696" t="s">
        <v>68</v>
      </c>
      <c r="K11" s="696" t="s">
        <v>49</v>
      </c>
      <c r="M11" s="696" t="s">
        <v>68</v>
      </c>
      <c r="N11" s="696" t="s">
        <v>49</v>
      </c>
      <c r="P11" s="696" t="s">
        <v>68</v>
      </c>
      <c r="Q11" s="696" t="s">
        <v>49</v>
      </c>
      <c r="S11" s="696" t="s">
        <v>68</v>
      </c>
      <c r="T11" s="696" t="s">
        <v>49</v>
      </c>
      <c r="V11" s="696" t="s">
        <v>68</v>
      </c>
      <c r="W11" s="696" t="s">
        <v>49</v>
      </c>
      <c r="Y11" s="696" t="s">
        <v>68</v>
      </c>
      <c r="Z11" s="696" t="s">
        <v>49</v>
      </c>
      <c r="AB11" s="696" t="s">
        <v>68</v>
      </c>
      <c r="AC11" s="696" t="s">
        <v>49</v>
      </c>
      <c r="AE11" s="696" t="s">
        <v>68</v>
      </c>
      <c r="AF11" s="696" t="s">
        <v>49</v>
      </c>
      <c r="AH11" s="696" t="s">
        <v>68</v>
      </c>
      <c r="AI11" s="696" t="s">
        <v>49</v>
      </c>
      <c r="AK11" s="696" t="s">
        <v>68</v>
      </c>
      <c r="AL11" s="696" t="s">
        <v>49</v>
      </c>
      <c r="AN11" s="696" t="s">
        <v>68</v>
      </c>
      <c r="AO11" s="696" t="s">
        <v>49</v>
      </c>
      <c r="AQ11" s="696" t="s">
        <v>68</v>
      </c>
      <c r="AR11" s="696" t="s">
        <v>49</v>
      </c>
      <c r="AT11" s="696" t="s">
        <v>68</v>
      </c>
      <c r="AU11" s="696" t="s">
        <v>49</v>
      </c>
      <c r="AW11" s="696" t="s">
        <v>68</v>
      </c>
      <c r="AX11" s="696" t="s">
        <v>49</v>
      </c>
    </row>
    <row r="12" spans="1:16384" s="1513" customFormat="1" ht="15.75" thickTop="1" x14ac:dyDescent="0.25">
      <c r="A12" s="695"/>
      <c r="D12" s="694"/>
      <c r="E12" s="693"/>
      <c r="G12" s="694"/>
      <c r="H12" s="693"/>
      <c r="J12" s="694"/>
      <c r="K12" s="693"/>
      <c r="M12" s="694"/>
      <c r="N12" s="693"/>
      <c r="P12" s="694"/>
      <c r="Q12" s="693"/>
      <c r="S12" s="694"/>
      <c r="T12" s="693"/>
      <c r="V12" s="694"/>
      <c r="W12" s="693"/>
      <c r="Y12" s="694"/>
      <c r="Z12" s="693"/>
      <c r="AB12" s="694"/>
      <c r="AC12" s="687"/>
      <c r="AE12" s="694"/>
      <c r="AF12" s="693"/>
      <c r="AH12" s="694"/>
      <c r="AI12" s="693"/>
      <c r="AK12" s="694"/>
      <c r="AL12" s="693"/>
      <c r="AM12" s="693"/>
      <c r="AN12" s="694"/>
      <c r="AO12" s="693"/>
      <c r="AQ12" s="692"/>
      <c r="AR12" s="692"/>
      <c r="AT12" s="692"/>
      <c r="AU12" s="692"/>
      <c r="AW12" s="692"/>
      <c r="AX12" s="692"/>
    </row>
    <row r="13" spans="1:16384" s="1513" customFormat="1" x14ac:dyDescent="0.25">
      <c r="A13" s="689" t="s">
        <v>485</v>
      </c>
      <c r="B13" s="689"/>
      <c r="D13" s="688">
        <v>2375</v>
      </c>
      <c r="E13" s="687">
        <v>13039.4899881</v>
      </c>
      <c r="G13" s="688">
        <v>618</v>
      </c>
      <c r="H13" s="687">
        <v>3612.4700453600003</v>
      </c>
      <c r="J13" s="688">
        <v>279</v>
      </c>
      <c r="K13" s="687">
        <v>2426.7084086700002</v>
      </c>
      <c r="M13" s="688">
        <v>457</v>
      </c>
      <c r="N13" s="687">
        <v>3704.0211290700004</v>
      </c>
      <c r="P13" s="688">
        <v>339</v>
      </c>
      <c r="Q13" s="687">
        <v>2262.4854118899998</v>
      </c>
      <c r="S13" s="688">
        <v>667</v>
      </c>
      <c r="T13" s="687">
        <v>5432.8165837899996</v>
      </c>
      <c r="V13" s="688">
        <v>624</v>
      </c>
      <c r="W13" s="687">
        <v>5363.5022815200009</v>
      </c>
      <c r="Y13" s="688">
        <v>568</v>
      </c>
      <c r="Z13" s="687">
        <v>4842.5501158900006</v>
      </c>
      <c r="AA13" s="688"/>
      <c r="AB13" s="688">
        <v>1181</v>
      </c>
      <c r="AC13" s="688">
        <v>11428.041665729999</v>
      </c>
      <c r="AE13" s="688">
        <v>588</v>
      </c>
      <c r="AF13" s="687">
        <v>6151.9889731899993</v>
      </c>
      <c r="AH13" s="688">
        <v>418</v>
      </c>
      <c r="AI13" s="687">
        <v>4912.51071495</v>
      </c>
      <c r="AK13" s="688">
        <v>89</v>
      </c>
      <c r="AL13" s="687">
        <v>1641.8521011400001</v>
      </c>
      <c r="AM13" s="693"/>
      <c r="AN13" s="1213">
        <v>150</v>
      </c>
      <c r="AO13" s="1214">
        <v>2376.55432638</v>
      </c>
      <c r="AQ13" s="686">
        <v>-0.74489795918367352</v>
      </c>
      <c r="AR13" s="686">
        <v>-0.61369333775842549</v>
      </c>
      <c r="AT13" s="686">
        <v>-0.64114832535885169</v>
      </c>
      <c r="AU13" s="686">
        <v>-0.51622409307982775</v>
      </c>
      <c r="AW13" s="686">
        <v>0.68539325842696619</v>
      </c>
      <c r="AX13" s="686">
        <v>0.44748380486273298</v>
      </c>
    </row>
    <row r="14" spans="1:16384" s="1513" customFormat="1" x14ac:dyDescent="0.25">
      <c r="A14" s="691"/>
      <c r="B14" s="691"/>
      <c r="D14" s="690"/>
      <c r="E14" s="687"/>
      <c r="G14" s="690"/>
      <c r="H14" s="687"/>
      <c r="J14" s="690"/>
      <c r="K14" s="687"/>
      <c r="M14" s="690"/>
      <c r="N14" s="687"/>
      <c r="P14" s="690"/>
      <c r="Q14" s="687"/>
      <c r="S14" s="690"/>
      <c r="T14" s="687"/>
      <c r="V14" s="690"/>
      <c r="W14" s="687"/>
      <c r="Y14" s="690"/>
      <c r="Z14" s="687"/>
      <c r="AB14" s="690"/>
      <c r="AC14" s="687"/>
      <c r="AE14" s="690"/>
      <c r="AF14" s="687"/>
      <c r="AH14" s="690"/>
      <c r="AI14" s="687"/>
      <c r="AK14" s="690"/>
      <c r="AL14" s="687"/>
      <c r="AM14" s="693"/>
      <c r="AN14" s="1215"/>
      <c r="AO14" s="1214"/>
      <c r="AQ14" s="686"/>
      <c r="AR14" s="686"/>
      <c r="AT14" s="686"/>
      <c r="AU14" s="686"/>
      <c r="AW14" s="686"/>
      <c r="AX14" s="686"/>
    </row>
    <row r="15" spans="1:16384" s="1513" customFormat="1" x14ac:dyDescent="0.25">
      <c r="A15" s="689" t="s">
        <v>484</v>
      </c>
      <c r="B15" s="689"/>
      <c r="D15" s="688">
        <v>562</v>
      </c>
      <c r="E15" s="687">
        <v>3346.2041872300001</v>
      </c>
      <c r="G15" s="688">
        <v>423</v>
      </c>
      <c r="H15" s="687">
        <v>2605.3926840900003</v>
      </c>
      <c r="J15" s="688">
        <v>449</v>
      </c>
      <c r="K15" s="687">
        <v>2713.7594928600001</v>
      </c>
      <c r="M15" s="688">
        <v>717</v>
      </c>
      <c r="N15" s="687">
        <v>6191.5843910900003</v>
      </c>
      <c r="P15" s="688">
        <v>665</v>
      </c>
      <c r="Q15" s="687">
        <v>4699.0360507700007</v>
      </c>
      <c r="S15" s="688">
        <v>719</v>
      </c>
      <c r="T15" s="687">
        <v>5154.8752754699999</v>
      </c>
      <c r="V15" s="688">
        <v>864</v>
      </c>
      <c r="W15" s="687">
        <v>6285.1338306099997</v>
      </c>
      <c r="Y15" s="688">
        <v>852</v>
      </c>
      <c r="Z15" s="687">
        <v>8737.7452502600008</v>
      </c>
      <c r="AB15" s="688">
        <v>809</v>
      </c>
      <c r="AC15" s="687">
        <v>7610.1555466999998</v>
      </c>
      <c r="AE15" s="688">
        <v>701</v>
      </c>
      <c r="AF15" s="687">
        <v>6151.9889731899993</v>
      </c>
      <c r="AH15" s="688">
        <v>556</v>
      </c>
      <c r="AI15" s="687">
        <v>5880.9814517900004</v>
      </c>
      <c r="AK15" s="688">
        <v>947</v>
      </c>
      <c r="AL15" s="687">
        <v>11742.60825281</v>
      </c>
      <c r="AM15" s="693"/>
      <c r="AN15" s="1213">
        <v>845</v>
      </c>
      <c r="AO15" s="1214">
        <v>9247.7704987500001</v>
      </c>
      <c r="AQ15" s="686">
        <v>0.20542082738944356</v>
      </c>
      <c r="AR15" s="686">
        <v>0.50321636450442808</v>
      </c>
      <c r="AT15" s="686">
        <v>0.5197841726618706</v>
      </c>
      <c r="AU15" s="686">
        <v>0.57248761530020587</v>
      </c>
      <c r="AW15" s="686">
        <v>-0.10770855332629359</v>
      </c>
      <c r="AX15" s="686">
        <v>-0.21246027290938418</v>
      </c>
    </row>
    <row r="16" spans="1:16384" s="1513" customFormat="1" x14ac:dyDescent="0.25">
      <c r="A16" s="1514"/>
      <c r="B16" s="1514"/>
      <c r="C16" s="1514"/>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514"/>
      <c r="AM16" s="1514"/>
      <c r="AN16" s="1514"/>
      <c r="AO16" s="1514"/>
      <c r="AP16" s="1514"/>
      <c r="AQ16" s="1514"/>
      <c r="AR16" s="1514"/>
      <c r="AS16" s="1514"/>
      <c r="AT16" s="1514"/>
      <c r="AU16" s="1515"/>
      <c r="AV16" s="1514"/>
      <c r="AW16" s="1514"/>
      <c r="AX16" s="1515"/>
    </row>
    <row r="17" spans="4:51" x14ac:dyDescent="0.25">
      <c r="D17" s="1516"/>
      <c r="E17" s="1517"/>
      <c r="F17" s="701"/>
      <c r="G17" s="1516"/>
      <c r="H17" s="1517"/>
      <c r="I17" s="701"/>
      <c r="J17" s="1518"/>
      <c r="K17" s="1517"/>
      <c r="L17" s="701"/>
      <c r="M17" s="1518"/>
      <c r="N17" s="1517"/>
      <c r="O17" s="701"/>
      <c r="P17" s="1518"/>
      <c r="Q17" s="1517"/>
      <c r="R17" s="701"/>
      <c r="S17" s="1518"/>
      <c r="T17" s="1517"/>
      <c r="U17" s="701"/>
      <c r="V17" s="1518"/>
      <c r="W17" s="1517"/>
      <c r="X17" s="701"/>
      <c r="Y17" s="1518"/>
      <c r="Z17" s="1517"/>
      <c r="AA17" s="701"/>
      <c r="AB17" s="1518"/>
      <c r="AC17" s="1517"/>
      <c r="AD17" s="701"/>
      <c r="AE17" s="1518"/>
      <c r="AF17" s="1517"/>
      <c r="AG17" s="701"/>
      <c r="AH17" s="1518"/>
      <c r="AI17" s="1517"/>
      <c r="AJ17" s="701"/>
      <c r="AK17" s="1518"/>
      <c r="AL17" s="1517"/>
      <c r="AM17" s="1517"/>
      <c r="AN17" s="1517"/>
      <c r="AO17" s="1517"/>
      <c r="AP17" s="701"/>
      <c r="AR17" s="1519"/>
      <c r="AS17" s="701"/>
      <c r="AU17" s="1519"/>
      <c r="AV17" s="701"/>
      <c r="AX17" s="1519"/>
    </row>
    <row r="18" spans="4:51" x14ac:dyDescent="0.25">
      <c r="D18" s="688"/>
      <c r="I18" s="701"/>
      <c r="J18" s="702"/>
      <c r="K18" s="1520"/>
      <c r="L18" s="701"/>
      <c r="M18" s="702"/>
      <c r="N18" s="1517"/>
      <c r="O18" s="701"/>
      <c r="AQ18" s="1521"/>
    </row>
    <row r="19" spans="4:51" ht="18.75" thickBot="1" x14ac:dyDescent="0.3">
      <c r="K19" s="1522"/>
      <c r="AE19" s="704" t="s">
        <v>488</v>
      </c>
      <c r="AF19" s="703"/>
      <c r="AG19" s="703"/>
      <c r="AH19" s="703"/>
      <c r="AI19" s="703"/>
      <c r="AJ19" s="703"/>
      <c r="AK19" s="703"/>
      <c r="AL19" s="703"/>
      <c r="AM19" s="703"/>
      <c r="AN19" s="703"/>
      <c r="AO19" s="703"/>
      <c r="AP19" s="703"/>
      <c r="AQ19" s="703"/>
      <c r="AR19" s="703"/>
      <c r="AS19" s="703"/>
    </row>
    <row r="20" spans="4:51" ht="15.75" thickTop="1" x14ac:dyDescent="0.25">
      <c r="AE20" s="702"/>
      <c r="AF20" s="702"/>
      <c r="AG20" s="702"/>
      <c r="AH20" s="702"/>
      <c r="AI20" s="702"/>
      <c r="AJ20" s="702"/>
      <c r="AK20" s="702"/>
      <c r="AL20" s="702"/>
      <c r="AM20" s="702"/>
      <c r="AN20" s="702"/>
      <c r="AO20" s="702"/>
      <c r="AP20" s="702"/>
      <c r="AQ20" s="702"/>
      <c r="AR20" s="702"/>
      <c r="AS20" s="702"/>
    </row>
    <row r="21" spans="4:51" x14ac:dyDescent="0.25">
      <c r="AH21" s="1512" t="s">
        <v>1165</v>
      </c>
      <c r="AI21" s="1512"/>
      <c r="AJ21" s="701"/>
      <c r="AK21" s="1512" t="s">
        <v>1046</v>
      </c>
      <c r="AL21" s="1512"/>
      <c r="AM21" s="701"/>
      <c r="AN21" s="1521"/>
      <c r="AS21" s="701"/>
    </row>
    <row r="22" spans="4:51" ht="15.75" thickBot="1" x14ac:dyDescent="0.3">
      <c r="AF22" s="700"/>
      <c r="AH22" s="699" t="s">
        <v>1161</v>
      </c>
      <c r="AI22" s="698"/>
      <c r="AK22" s="699" t="s">
        <v>1161</v>
      </c>
      <c r="AL22" s="698"/>
      <c r="AN22" s="1216" t="s">
        <v>487</v>
      </c>
      <c r="AO22" s="698"/>
      <c r="AP22" s="698"/>
      <c r="AQ22" s="698"/>
      <c r="AR22" s="698"/>
    </row>
    <row r="23" spans="4:51" ht="16.5" thickTop="1" thickBot="1" x14ac:dyDescent="0.3">
      <c r="AE23" s="697" t="s">
        <v>486</v>
      </c>
      <c r="AF23" s="697"/>
      <c r="AH23" s="696" t="s">
        <v>68</v>
      </c>
      <c r="AI23" s="696" t="s">
        <v>49</v>
      </c>
      <c r="AK23" s="696" t="s">
        <v>68</v>
      </c>
      <c r="AL23" s="696" t="s">
        <v>49</v>
      </c>
      <c r="AN23" s="696" t="s">
        <v>68</v>
      </c>
      <c r="AO23" s="696" t="s">
        <v>49</v>
      </c>
      <c r="AP23" s="1523"/>
      <c r="AQ23" s="1523"/>
      <c r="AR23" s="1523"/>
    </row>
    <row r="24" spans="4:51" ht="15.75" thickTop="1" x14ac:dyDescent="0.25">
      <c r="AE24" s="695"/>
      <c r="AH24" s="694"/>
      <c r="AI24" s="693"/>
      <c r="AK24" s="694"/>
      <c r="AL24" s="693"/>
      <c r="AN24" s="692"/>
      <c r="AO24" s="692"/>
      <c r="AP24" s="692"/>
      <c r="AQ24" s="692"/>
      <c r="AR24" s="692"/>
    </row>
    <row r="25" spans="4:51" x14ac:dyDescent="0.25">
      <c r="AE25" s="689" t="s">
        <v>485</v>
      </c>
      <c r="AF25" s="689"/>
      <c r="AH25" s="688">
        <v>924</v>
      </c>
      <c r="AI25" s="687">
        <v>11837.337245863517</v>
      </c>
      <c r="AK25" s="688">
        <v>150</v>
      </c>
      <c r="AL25" s="687">
        <v>2376.55432638</v>
      </c>
      <c r="AN25" s="686">
        <v>-0.83766233766233766</v>
      </c>
      <c r="AO25" s="686">
        <v>-0.79923235462346298</v>
      </c>
      <c r="AP25" s="686"/>
      <c r="AQ25" s="686"/>
      <c r="AR25" s="686"/>
    </row>
    <row r="26" spans="4:51" x14ac:dyDescent="0.25">
      <c r="AE26" s="691"/>
      <c r="AF26" s="691"/>
      <c r="AH26" s="690"/>
      <c r="AI26" s="687"/>
      <c r="AK26" s="690"/>
      <c r="AL26" s="687"/>
      <c r="AN26" s="686"/>
      <c r="AO26" s="686"/>
      <c r="AP26" s="686"/>
      <c r="AQ26" s="686"/>
      <c r="AR26" s="686"/>
    </row>
    <row r="27" spans="4:51" x14ac:dyDescent="0.25">
      <c r="AE27" s="689" t="s">
        <v>484</v>
      </c>
      <c r="AF27" s="689"/>
      <c r="AH27" s="688">
        <v>924</v>
      </c>
      <c r="AI27" s="687">
        <v>11837.337245863517</v>
      </c>
      <c r="AK27" s="688">
        <v>845</v>
      </c>
      <c r="AL27" s="687">
        <v>9247.7704987500001</v>
      </c>
      <c r="AN27" s="686">
        <v>-8.5497835497835517E-2</v>
      </c>
      <c r="AO27" s="686">
        <v>-0.21876260626252109</v>
      </c>
      <c r="AP27" s="686"/>
      <c r="AQ27" s="686"/>
      <c r="AR27" s="686"/>
    </row>
    <row r="28" spans="4:51" x14ac:dyDescent="0.25">
      <c r="AE28" s="1514"/>
      <c r="AF28" s="1514"/>
      <c r="AG28" s="1514"/>
      <c r="AH28" s="1514"/>
      <c r="AI28" s="1514"/>
      <c r="AJ28" s="1514"/>
      <c r="AK28" s="1514"/>
      <c r="AL28" s="1514"/>
      <c r="AM28" s="1514"/>
      <c r="AN28" s="1514"/>
      <c r="AO28" s="1515"/>
      <c r="AP28" s="1515"/>
      <c r="AQ28" s="1515"/>
      <c r="AR28" s="1515"/>
      <c r="AS28" s="1514"/>
      <c r="AY28" s="1524">
        <v>0</v>
      </c>
    </row>
    <row r="29" spans="4:51" x14ac:dyDescent="0.25">
      <c r="AH29" s="1521"/>
      <c r="AI29" s="1521"/>
      <c r="AK29" s="1521"/>
      <c r="AL29" s="1521"/>
    </row>
    <row r="30" spans="4:51" x14ac:dyDescent="0.25">
      <c r="S30" s="1525"/>
      <c r="AE30" s="1521"/>
      <c r="AF30" s="1526"/>
      <c r="AH30" s="1521"/>
      <c r="AI30" s="1526"/>
      <c r="AK30" s="1521"/>
      <c r="AL30" s="1526"/>
      <c r="AN30" s="1521"/>
      <c r="AO30" s="1526"/>
      <c r="AP30" s="1526"/>
      <c r="AQ30" s="1526"/>
      <c r="AR30" s="1526"/>
      <c r="AT30" s="1521"/>
      <c r="AU30" s="1526"/>
    </row>
    <row r="48" spans="50:50" x14ac:dyDescent="0.25">
      <c r="AX48" s="1527"/>
    </row>
    <row r="49" spans="13:50" x14ac:dyDescent="0.25">
      <c r="AX49" s="1527"/>
    </row>
    <row r="50" spans="13:50" x14ac:dyDescent="0.25">
      <c r="AE50" s="1528" t="s">
        <v>1166</v>
      </c>
    </row>
    <row r="51" spans="13:50" x14ac:dyDescent="0.25">
      <c r="AE51" s="1529" t="s">
        <v>483</v>
      </c>
      <c r="AF51" s="1530" t="s">
        <v>482</v>
      </c>
      <c r="AH51" s="1530" t="s">
        <v>481</v>
      </c>
    </row>
    <row r="52" spans="13:50" hidden="1" x14ac:dyDescent="0.25">
      <c r="AE52" s="1531">
        <v>2011</v>
      </c>
      <c r="AF52" s="1532">
        <v>2375</v>
      </c>
      <c r="AH52" s="1532">
        <v>562</v>
      </c>
    </row>
    <row r="53" spans="13:50" hidden="1" x14ac:dyDescent="0.25">
      <c r="AE53" s="1531">
        <v>2012</v>
      </c>
      <c r="AF53" s="1532">
        <v>618</v>
      </c>
      <c r="AH53" s="1532">
        <v>423</v>
      </c>
    </row>
    <row r="54" spans="13:50" hidden="1" x14ac:dyDescent="0.25">
      <c r="AE54" s="1531">
        <v>2013</v>
      </c>
      <c r="AF54" s="1532">
        <v>279</v>
      </c>
      <c r="AH54" s="1532">
        <v>449</v>
      </c>
    </row>
    <row r="55" spans="13:50" hidden="1" x14ac:dyDescent="0.25">
      <c r="AE55" s="1531">
        <v>2014</v>
      </c>
      <c r="AF55" s="1532">
        <v>457</v>
      </c>
      <c r="AH55" s="1532">
        <v>717</v>
      </c>
    </row>
    <row r="56" spans="13:50" hidden="1" x14ac:dyDescent="0.25">
      <c r="AE56" s="1531">
        <v>2015</v>
      </c>
      <c r="AF56" s="1532">
        <v>339</v>
      </c>
      <c r="AH56" s="1532">
        <v>665</v>
      </c>
      <c r="AJ56" s="1533"/>
      <c r="AS56" s="1533"/>
      <c r="AT56" s="1533"/>
    </row>
    <row r="57" spans="13:50" hidden="1" x14ac:dyDescent="0.25">
      <c r="M57" s="1533"/>
      <c r="AE57" s="1531">
        <v>2016</v>
      </c>
      <c r="AF57" s="1532">
        <v>667</v>
      </c>
      <c r="AH57" s="1532">
        <v>719</v>
      </c>
    </row>
    <row r="58" spans="13:50" hidden="1" x14ac:dyDescent="0.25">
      <c r="AE58" s="1531">
        <v>2017</v>
      </c>
      <c r="AF58" s="1532">
        <v>11086</v>
      </c>
      <c r="AH58" s="1532">
        <v>11155</v>
      </c>
    </row>
    <row r="59" spans="13:50" hidden="1" x14ac:dyDescent="0.25">
      <c r="AE59" s="1531">
        <v>2018</v>
      </c>
      <c r="AF59" s="1532">
        <v>12187</v>
      </c>
      <c r="AH59" s="1532">
        <v>11461</v>
      </c>
    </row>
    <row r="60" spans="13:50" hidden="1" x14ac:dyDescent="0.25">
      <c r="AE60" s="1531">
        <v>2019</v>
      </c>
      <c r="AF60" s="1532">
        <v>14251</v>
      </c>
      <c r="AH60" s="1532">
        <v>12844</v>
      </c>
    </row>
    <row r="61" spans="13:50" hidden="1" x14ac:dyDescent="0.25">
      <c r="AE61" s="1531">
        <v>2020</v>
      </c>
      <c r="AF61" s="1532">
        <v>10311</v>
      </c>
      <c r="AH61" s="1532">
        <v>12873</v>
      </c>
    </row>
    <row r="62" spans="13:50" hidden="1" x14ac:dyDescent="0.25">
      <c r="AE62" s="1531">
        <v>2021</v>
      </c>
      <c r="AF62" s="1532">
        <v>10311</v>
      </c>
      <c r="AH62" s="1532">
        <v>12873</v>
      </c>
    </row>
    <row r="63" spans="13:50" x14ac:dyDescent="0.25">
      <c r="AE63" s="1531">
        <v>2022</v>
      </c>
      <c r="AF63" s="1532">
        <v>588</v>
      </c>
      <c r="AH63" s="1532">
        <v>701</v>
      </c>
    </row>
    <row r="64" spans="13:50" x14ac:dyDescent="0.25">
      <c r="AE64" s="1531">
        <v>2023</v>
      </c>
      <c r="AF64" s="1532">
        <v>418</v>
      </c>
      <c r="AH64" s="1532">
        <v>556</v>
      </c>
    </row>
    <row r="65" spans="31:34" x14ac:dyDescent="0.25">
      <c r="AE65" s="1531">
        <v>2024</v>
      </c>
      <c r="AF65" s="1532">
        <v>89</v>
      </c>
      <c r="AH65" s="1532">
        <v>947</v>
      </c>
    </row>
    <row r="66" spans="31:34" x14ac:dyDescent="0.25">
      <c r="AE66" s="1531">
        <v>2025</v>
      </c>
      <c r="AF66" s="1532">
        <v>150</v>
      </c>
      <c r="AH66" s="1532">
        <v>845</v>
      </c>
    </row>
    <row r="69" spans="31:34" x14ac:dyDescent="0.25">
      <c r="AE69" s="1528" t="s">
        <v>1167</v>
      </c>
    </row>
    <row r="70" spans="31:34" x14ac:dyDescent="0.25">
      <c r="AE70" s="1529" t="s">
        <v>483</v>
      </c>
      <c r="AF70" s="1530" t="s">
        <v>482</v>
      </c>
      <c r="AH70" s="1530" t="s">
        <v>481</v>
      </c>
    </row>
    <row r="71" spans="31:34" x14ac:dyDescent="0.25">
      <c r="AE71" s="1531">
        <v>2017</v>
      </c>
      <c r="AF71" s="1532">
        <v>11086</v>
      </c>
      <c r="AH71" s="1532">
        <v>11155</v>
      </c>
    </row>
    <row r="72" spans="31:34" x14ac:dyDescent="0.25">
      <c r="AE72" s="1531">
        <v>2018</v>
      </c>
      <c r="AF72" s="1532">
        <v>12187</v>
      </c>
      <c r="AH72" s="1532">
        <v>11461</v>
      </c>
    </row>
    <row r="73" spans="31:34" x14ac:dyDescent="0.25">
      <c r="AE73" s="1531">
        <v>2019</v>
      </c>
      <c r="AF73" s="1532">
        <v>14251</v>
      </c>
      <c r="AH73" s="1532">
        <v>12844</v>
      </c>
    </row>
    <row r="74" spans="31:34" x14ac:dyDescent="0.25">
      <c r="AE74" s="1531">
        <v>2020</v>
      </c>
      <c r="AF74" s="1532">
        <v>10311</v>
      </c>
      <c r="AH74" s="1532">
        <v>12873</v>
      </c>
    </row>
    <row r="75" spans="31:34" x14ac:dyDescent="0.25">
      <c r="AE75" s="1531">
        <v>2021</v>
      </c>
      <c r="AF75" s="1532">
        <v>10311</v>
      </c>
      <c r="AH75" s="1532">
        <v>12873</v>
      </c>
    </row>
    <row r="76" spans="31:34" x14ac:dyDescent="0.25">
      <c r="AE76" s="1531">
        <v>2022</v>
      </c>
      <c r="AF76" s="1532">
        <v>9275</v>
      </c>
      <c r="AH76" s="1532">
        <v>11428</v>
      </c>
    </row>
    <row r="77" spans="31:34" x14ac:dyDescent="0.25">
      <c r="AE77" s="1531">
        <v>2023</v>
      </c>
      <c r="AF77" s="1532">
        <v>9053</v>
      </c>
      <c r="AH77" s="1532">
        <v>8369</v>
      </c>
    </row>
    <row r="78" spans="31:34" x14ac:dyDescent="0.25">
      <c r="AE78" s="1531">
        <v>2024</v>
      </c>
      <c r="AF78" s="1532">
        <v>9791</v>
      </c>
      <c r="AH78" s="1532">
        <v>9320</v>
      </c>
    </row>
    <row r="79" spans="31:34" x14ac:dyDescent="0.25">
      <c r="AE79" s="1531">
        <v>2025</v>
      </c>
      <c r="AF79" s="1532">
        <v>150</v>
      </c>
      <c r="AH79" s="1532">
        <v>845</v>
      </c>
    </row>
    <row r="81" s="1513" customFormat="1" x14ac:dyDescent="0.25"/>
    <row r="82" s="1513" customFormat="1" x14ac:dyDescent="0.25"/>
    <row r="83" s="1513" customFormat="1" x14ac:dyDescent="0.25"/>
  </sheetData>
  <mergeCells count="333">
    <mergeCell ref="EU2:GR2"/>
    <mergeCell ref="GS2:IP2"/>
    <mergeCell ref="IQ2:KN2"/>
    <mergeCell ref="KO2:ML2"/>
    <mergeCell ref="MM2:OJ2"/>
    <mergeCell ref="OK2:QH2"/>
    <mergeCell ref="A1:AX1"/>
    <mergeCell ref="A2:AX2"/>
    <mergeCell ref="AY2:CV2"/>
    <mergeCell ref="CW2:ET2"/>
    <mergeCell ref="ABW2:ADT2"/>
    <mergeCell ref="ADU2:AFR2"/>
    <mergeCell ref="AFS2:AHP2"/>
    <mergeCell ref="AHQ2:AJN2"/>
    <mergeCell ref="AJO2:ALL2"/>
    <mergeCell ref="ALM2:ANJ2"/>
    <mergeCell ref="QI2:SF2"/>
    <mergeCell ref="SG2:UD2"/>
    <mergeCell ref="UE2:WB2"/>
    <mergeCell ref="WC2:XZ2"/>
    <mergeCell ref="YA2:ZX2"/>
    <mergeCell ref="ZY2:ABV2"/>
    <mergeCell ref="AYY2:BAV2"/>
    <mergeCell ref="BAW2:BCT2"/>
    <mergeCell ref="BCU2:BER2"/>
    <mergeCell ref="BES2:BGP2"/>
    <mergeCell ref="BGQ2:BIN2"/>
    <mergeCell ref="BIO2:BKL2"/>
    <mergeCell ref="ANK2:APH2"/>
    <mergeCell ref="API2:ARF2"/>
    <mergeCell ref="ARG2:ATD2"/>
    <mergeCell ref="ATE2:AVB2"/>
    <mergeCell ref="AVC2:AWZ2"/>
    <mergeCell ref="AXA2:AYX2"/>
    <mergeCell ref="BWA2:BXX2"/>
    <mergeCell ref="BXY2:BZV2"/>
    <mergeCell ref="BZW2:CBT2"/>
    <mergeCell ref="CBU2:CDR2"/>
    <mergeCell ref="CDS2:CFP2"/>
    <mergeCell ref="CFQ2:CHN2"/>
    <mergeCell ref="BKM2:BMJ2"/>
    <mergeCell ref="BMK2:BOH2"/>
    <mergeCell ref="BOI2:BQF2"/>
    <mergeCell ref="BQG2:BSD2"/>
    <mergeCell ref="BSE2:BUB2"/>
    <mergeCell ref="BUC2:BVZ2"/>
    <mergeCell ref="CTC2:CUZ2"/>
    <mergeCell ref="CVA2:CWX2"/>
    <mergeCell ref="CWY2:CYV2"/>
    <mergeCell ref="CYW2:DAT2"/>
    <mergeCell ref="DAU2:DCR2"/>
    <mergeCell ref="DCS2:DEP2"/>
    <mergeCell ref="CHO2:CJL2"/>
    <mergeCell ref="CJM2:CLJ2"/>
    <mergeCell ref="CLK2:CNH2"/>
    <mergeCell ref="CNI2:CPF2"/>
    <mergeCell ref="CPG2:CRD2"/>
    <mergeCell ref="CRE2:CTB2"/>
    <mergeCell ref="DQE2:DSB2"/>
    <mergeCell ref="DSC2:DTZ2"/>
    <mergeCell ref="DUA2:DVX2"/>
    <mergeCell ref="DVY2:DXV2"/>
    <mergeCell ref="DXW2:DZT2"/>
    <mergeCell ref="DZU2:EBR2"/>
    <mergeCell ref="DEQ2:DGN2"/>
    <mergeCell ref="DGO2:DIL2"/>
    <mergeCell ref="DIM2:DKJ2"/>
    <mergeCell ref="DKK2:DMH2"/>
    <mergeCell ref="DMI2:DOF2"/>
    <mergeCell ref="DOG2:DQD2"/>
    <mergeCell ref="ENG2:EPD2"/>
    <mergeCell ref="EPE2:ERB2"/>
    <mergeCell ref="ERC2:ESZ2"/>
    <mergeCell ref="ETA2:EUX2"/>
    <mergeCell ref="EUY2:EWV2"/>
    <mergeCell ref="EWW2:EYT2"/>
    <mergeCell ref="EBS2:EDP2"/>
    <mergeCell ref="EDQ2:EFN2"/>
    <mergeCell ref="EFO2:EHL2"/>
    <mergeCell ref="EHM2:EJJ2"/>
    <mergeCell ref="EJK2:ELH2"/>
    <mergeCell ref="ELI2:ENF2"/>
    <mergeCell ref="FKI2:FMF2"/>
    <mergeCell ref="FMG2:FOD2"/>
    <mergeCell ref="FOE2:FQB2"/>
    <mergeCell ref="FQC2:FRZ2"/>
    <mergeCell ref="FSA2:FTX2"/>
    <mergeCell ref="FTY2:FVV2"/>
    <mergeCell ref="EYU2:FAR2"/>
    <mergeCell ref="FAS2:FCP2"/>
    <mergeCell ref="FCQ2:FEN2"/>
    <mergeCell ref="FEO2:FGL2"/>
    <mergeCell ref="FGM2:FIJ2"/>
    <mergeCell ref="FIK2:FKH2"/>
    <mergeCell ref="GHK2:GJH2"/>
    <mergeCell ref="GJI2:GLF2"/>
    <mergeCell ref="GLG2:GND2"/>
    <mergeCell ref="GNE2:GPB2"/>
    <mergeCell ref="GPC2:GQZ2"/>
    <mergeCell ref="GRA2:GSX2"/>
    <mergeCell ref="FVW2:FXT2"/>
    <mergeCell ref="FXU2:FZR2"/>
    <mergeCell ref="FZS2:GBP2"/>
    <mergeCell ref="GBQ2:GDN2"/>
    <mergeCell ref="GDO2:GFL2"/>
    <mergeCell ref="GFM2:GHJ2"/>
    <mergeCell ref="HEM2:HGJ2"/>
    <mergeCell ref="HGK2:HIH2"/>
    <mergeCell ref="HII2:HKF2"/>
    <mergeCell ref="HKG2:HMD2"/>
    <mergeCell ref="HME2:HOB2"/>
    <mergeCell ref="HOC2:HPZ2"/>
    <mergeCell ref="GSY2:GUV2"/>
    <mergeCell ref="GUW2:GWT2"/>
    <mergeCell ref="GWU2:GYR2"/>
    <mergeCell ref="GYS2:HAP2"/>
    <mergeCell ref="HAQ2:HCN2"/>
    <mergeCell ref="HCO2:HEL2"/>
    <mergeCell ref="IBO2:IDL2"/>
    <mergeCell ref="IDM2:IFJ2"/>
    <mergeCell ref="IFK2:IHH2"/>
    <mergeCell ref="IHI2:IJF2"/>
    <mergeCell ref="IJG2:ILD2"/>
    <mergeCell ref="ILE2:INB2"/>
    <mergeCell ref="HQA2:HRX2"/>
    <mergeCell ref="HRY2:HTV2"/>
    <mergeCell ref="HTW2:HVT2"/>
    <mergeCell ref="HVU2:HXR2"/>
    <mergeCell ref="HXS2:HZP2"/>
    <mergeCell ref="HZQ2:IBN2"/>
    <mergeCell ref="IYQ2:JAN2"/>
    <mergeCell ref="JAO2:JCL2"/>
    <mergeCell ref="JCM2:JEJ2"/>
    <mergeCell ref="JEK2:JGH2"/>
    <mergeCell ref="JGI2:JIF2"/>
    <mergeCell ref="JIG2:JKD2"/>
    <mergeCell ref="INC2:IOZ2"/>
    <mergeCell ref="IPA2:IQX2"/>
    <mergeCell ref="IQY2:ISV2"/>
    <mergeCell ref="ISW2:IUT2"/>
    <mergeCell ref="IUU2:IWR2"/>
    <mergeCell ref="IWS2:IYP2"/>
    <mergeCell ref="JVS2:JXP2"/>
    <mergeCell ref="JXQ2:JZN2"/>
    <mergeCell ref="JZO2:KBL2"/>
    <mergeCell ref="KBM2:KDJ2"/>
    <mergeCell ref="KDK2:KFH2"/>
    <mergeCell ref="KFI2:KHF2"/>
    <mergeCell ref="JKE2:JMB2"/>
    <mergeCell ref="JMC2:JNZ2"/>
    <mergeCell ref="JOA2:JPX2"/>
    <mergeCell ref="JPY2:JRV2"/>
    <mergeCell ref="JRW2:JTT2"/>
    <mergeCell ref="JTU2:JVR2"/>
    <mergeCell ref="KSU2:KUR2"/>
    <mergeCell ref="KUS2:KWP2"/>
    <mergeCell ref="KWQ2:KYN2"/>
    <mergeCell ref="KYO2:LAL2"/>
    <mergeCell ref="LAM2:LCJ2"/>
    <mergeCell ref="LCK2:LEH2"/>
    <mergeCell ref="KHG2:KJD2"/>
    <mergeCell ref="KJE2:KLB2"/>
    <mergeCell ref="KLC2:KMZ2"/>
    <mergeCell ref="KNA2:KOX2"/>
    <mergeCell ref="KOY2:KQV2"/>
    <mergeCell ref="KQW2:KST2"/>
    <mergeCell ref="LPW2:LRT2"/>
    <mergeCell ref="LRU2:LTR2"/>
    <mergeCell ref="LTS2:LVP2"/>
    <mergeCell ref="LVQ2:LXN2"/>
    <mergeCell ref="LXO2:LZL2"/>
    <mergeCell ref="LZM2:MBJ2"/>
    <mergeCell ref="LEI2:LGF2"/>
    <mergeCell ref="LGG2:LID2"/>
    <mergeCell ref="LIE2:LKB2"/>
    <mergeCell ref="LKC2:LLZ2"/>
    <mergeCell ref="LMA2:LNX2"/>
    <mergeCell ref="LNY2:LPV2"/>
    <mergeCell ref="MMY2:MOV2"/>
    <mergeCell ref="MOW2:MQT2"/>
    <mergeCell ref="MQU2:MSR2"/>
    <mergeCell ref="MSS2:MUP2"/>
    <mergeCell ref="MUQ2:MWN2"/>
    <mergeCell ref="MWO2:MYL2"/>
    <mergeCell ref="MBK2:MDH2"/>
    <mergeCell ref="MDI2:MFF2"/>
    <mergeCell ref="MFG2:MHD2"/>
    <mergeCell ref="MHE2:MJB2"/>
    <mergeCell ref="MJC2:MKZ2"/>
    <mergeCell ref="MLA2:MMX2"/>
    <mergeCell ref="NKA2:NLX2"/>
    <mergeCell ref="NLY2:NNV2"/>
    <mergeCell ref="NNW2:NPT2"/>
    <mergeCell ref="NPU2:NRR2"/>
    <mergeCell ref="NRS2:NTP2"/>
    <mergeCell ref="NTQ2:NVN2"/>
    <mergeCell ref="MYM2:NAJ2"/>
    <mergeCell ref="NAK2:NCH2"/>
    <mergeCell ref="NCI2:NEF2"/>
    <mergeCell ref="NEG2:NGD2"/>
    <mergeCell ref="NGE2:NIB2"/>
    <mergeCell ref="NIC2:NJZ2"/>
    <mergeCell ref="OHC2:OIZ2"/>
    <mergeCell ref="OJA2:OKX2"/>
    <mergeCell ref="OKY2:OMV2"/>
    <mergeCell ref="OMW2:OOT2"/>
    <mergeCell ref="OOU2:OQR2"/>
    <mergeCell ref="OQS2:OSP2"/>
    <mergeCell ref="NVO2:NXL2"/>
    <mergeCell ref="NXM2:NZJ2"/>
    <mergeCell ref="NZK2:OBH2"/>
    <mergeCell ref="OBI2:ODF2"/>
    <mergeCell ref="ODG2:OFD2"/>
    <mergeCell ref="OFE2:OHB2"/>
    <mergeCell ref="PEE2:PGB2"/>
    <mergeCell ref="PGC2:PHZ2"/>
    <mergeCell ref="PIA2:PJX2"/>
    <mergeCell ref="PJY2:PLV2"/>
    <mergeCell ref="PLW2:PNT2"/>
    <mergeCell ref="PNU2:PPR2"/>
    <mergeCell ref="OSQ2:OUN2"/>
    <mergeCell ref="OUO2:OWL2"/>
    <mergeCell ref="OWM2:OYJ2"/>
    <mergeCell ref="OYK2:PAH2"/>
    <mergeCell ref="PAI2:PCF2"/>
    <mergeCell ref="PCG2:PED2"/>
    <mergeCell ref="QBG2:QDD2"/>
    <mergeCell ref="QDE2:QFB2"/>
    <mergeCell ref="QFC2:QGZ2"/>
    <mergeCell ref="QHA2:QIX2"/>
    <mergeCell ref="QIY2:QKV2"/>
    <mergeCell ref="QKW2:QMT2"/>
    <mergeCell ref="PPS2:PRP2"/>
    <mergeCell ref="PRQ2:PTN2"/>
    <mergeCell ref="PTO2:PVL2"/>
    <mergeCell ref="PVM2:PXJ2"/>
    <mergeCell ref="PXK2:PZH2"/>
    <mergeCell ref="PZI2:QBF2"/>
    <mergeCell ref="QYI2:RAF2"/>
    <mergeCell ref="RAG2:RCD2"/>
    <mergeCell ref="RCE2:REB2"/>
    <mergeCell ref="REC2:RFZ2"/>
    <mergeCell ref="RGA2:RHX2"/>
    <mergeCell ref="RHY2:RJV2"/>
    <mergeCell ref="QMU2:QOR2"/>
    <mergeCell ref="QOS2:QQP2"/>
    <mergeCell ref="QQQ2:QSN2"/>
    <mergeCell ref="QSO2:QUL2"/>
    <mergeCell ref="QUM2:QWJ2"/>
    <mergeCell ref="QWK2:QYH2"/>
    <mergeCell ref="RVK2:RXH2"/>
    <mergeCell ref="RXI2:RZF2"/>
    <mergeCell ref="RZG2:SBD2"/>
    <mergeCell ref="SBE2:SDB2"/>
    <mergeCell ref="SDC2:SEZ2"/>
    <mergeCell ref="SFA2:SGX2"/>
    <mergeCell ref="RJW2:RLT2"/>
    <mergeCell ref="RLU2:RNR2"/>
    <mergeCell ref="RNS2:RPP2"/>
    <mergeCell ref="RPQ2:RRN2"/>
    <mergeCell ref="RRO2:RTL2"/>
    <mergeCell ref="RTM2:RVJ2"/>
    <mergeCell ref="SSM2:SUJ2"/>
    <mergeCell ref="SUK2:SWH2"/>
    <mergeCell ref="SWI2:SYF2"/>
    <mergeCell ref="SYG2:TAD2"/>
    <mergeCell ref="TAE2:TCB2"/>
    <mergeCell ref="TCC2:TDZ2"/>
    <mergeCell ref="SGY2:SIV2"/>
    <mergeCell ref="SIW2:SKT2"/>
    <mergeCell ref="SKU2:SMR2"/>
    <mergeCell ref="SMS2:SOP2"/>
    <mergeCell ref="SOQ2:SQN2"/>
    <mergeCell ref="SQO2:SSL2"/>
    <mergeCell ref="TPO2:TRL2"/>
    <mergeCell ref="TRM2:TTJ2"/>
    <mergeCell ref="TTK2:TVH2"/>
    <mergeCell ref="TVI2:TXF2"/>
    <mergeCell ref="TXG2:TZD2"/>
    <mergeCell ref="TZE2:UBB2"/>
    <mergeCell ref="TEA2:TFX2"/>
    <mergeCell ref="TFY2:THV2"/>
    <mergeCell ref="THW2:TJT2"/>
    <mergeCell ref="TJU2:TLR2"/>
    <mergeCell ref="TLS2:TNP2"/>
    <mergeCell ref="TNQ2:TPN2"/>
    <mergeCell ref="UMQ2:UON2"/>
    <mergeCell ref="UOO2:UQL2"/>
    <mergeCell ref="UQM2:USJ2"/>
    <mergeCell ref="USK2:UUH2"/>
    <mergeCell ref="UUI2:UWF2"/>
    <mergeCell ref="UWG2:UYD2"/>
    <mergeCell ref="UBC2:UCZ2"/>
    <mergeCell ref="UDA2:UEX2"/>
    <mergeCell ref="UEY2:UGV2"/>
    <mergeCell ref="UGW2:UIT2"/>
    <mergeCell ref="UIU2:UKR2"/>
    <mergeCell ref="UKS2:UMP2"/>
    <mergeCell ref="VLQ2:VNN2"/>
    <mergeCell ref="VNO2:VPL2"/>
    <mergeCell ref="VPM2:VRJ2"/>
    <mergeCell ref="VRK2:VTH2"/>
    <mergeCell ref="VTI2:VVF2"/>
    <mergeCell ref="UYE2:VAB2"/>
    <mergeCell ref="VAC2:VBZ2"/>
    <mergeCell ref="VCA2:VDX2"/>
    <mergeCell ref="VDY2:VFV2"/>
    <mergeCell ref="VFW2:VHT2"/>
    <mergeCell ref="VHU2:VJR2"/>
    <mergeCell ref="XDW2:XFD2"/>
    <mergeCell ref="A3:AX3"/>
    <mergeCell ref="A4:AX4"/>
    <mergeCell ref="A5:AX5"/>
    <mergeCell ref="A6:AX6"/>
    <mergeCell ref="WSI2:WUF2"/>
    <mergeCell ref="WUG2:WWD2"/>
    <mergeCell ref="WWE2:WYB2"/>
    <mergeCell ref="WYC2:WZZ2"/>
    <mergeCell ref="XAA2:XBX2"/>
    <mergeCell ref="XBY2:XDV2"/>
    <mergeCell ref="WGU2:WIR2"/>
    <mergeCell ref="WIS2:WKP2"/>
    <mergeCell ref="WKQ2:WMN2"/>
    <mergeCell ref="WMO2:WOL2"/>
    <mergeCell ref="WOM2:WQJ2"/>
    <mergeCell ref="WQK2:WSH2"/>
    <mergeCell ref="VVG2:VXD2"/>
    <mergeCell ref="VXE2:VZB2"/>
    <mergeCell ref="VZC2:WAZ2"/>
    <mergeCell ref="WBA2:WCX2"/>
    <mergeCell ref="WCY2:WEV2"/>
    <mergeCell ref="WEW2:WGT2"/>
    <mergeCell ref="VJS2:VL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540"/>
  <sheetViews>
    <sheetView showGridLines="0" zoomScale="80" zoomScaleNormal="80" workbookViewId="0">
      <selection activeCell="C246" sqref="C246"/>
    </sheetView>
  </sheetViews>
  <sheetFormatPr baseColWidth="10" defaultColWidth="11.42578125" defaultRowHeight="15" x14ac:dyDescent="0.25"/>
  <cols>
    <col min="1" max="1" width="44.5703125" style="1124" bestFit="1" customWidth="1"/>
    <col min="2" max="2" width="12.85546875" style="1125" bestFit="1" customWidth="1"/>
    <col min="3" max="3" width="15.85546875" style="1125" bestFit="1" customWidth="1"/>
    <col min="4" max="4" width="22" style="1126" bestFit="1" customWidth="1"/>
    <col min="5" max="5" width="24.7109375" style="1126" bestFit="1" customWidth="1"/>
    <col min="6" max="6" width="19.5703125" style="1124" bestFit="1" customWidth="1"/>
    <col min="7" max="16384" width="11.42578125" style="1124"/>
  </cols>
  <sheetData>
    <row r="1" spans="1:33" s="1123" customFormat="1" x14ac:dyDescent="0.25">
      <c r="A1" s="1817" t="s">
        <v>0</v>
      </c>
      <c r="B1" s="1817"/>
      <c r="C1" s="1817"/>
      <c r="D1" s="1817"/>
      <c r="E1" s="1817"/>
      <c r="F1" s="555"/>
      <c r="G1" s="555"/>
      <c r="H1" s="555"/>
      <c r="I1" s="555"/>
      <c r="J1" s="555"/>
      <c r="K1" s="555"/>
      <c r="L1" s="555"/>
      <c r="M1" s="555"/>
      <c r="N1" s="555"/>
      <c r="O1" s="555"/>
      <c r="P1" s="555"/>
      <c r="Q1" s="555"/>
      <c r="R1" s="555"/>
      <c r="S1" s="555"/>
      <c r="T1" s="555"/>
      <c r="U1" s="555"/>
      <c r="V1" s="555"/>
      <c r="W1" s="555"/>
      <c r="X1" s="555"/>
      <c r="Y1" s="555"/>
      <c r="Z1" s="555"/>
      <c r="AA1" s="555"/>
      <c r="AB1" s="555"/>
      <c r="AC1" s="555"/>
      <c r="AD1" s="555"/>
      <c r="AE1" s="555"/>
      <c r="AF1" s="555"/>
      <c r="AG1" s="555"/>
    </row>
    <row r="2" spans="1:33" s="1123" customFormat="1" ht="15" customHeight="1" x14ac:dyDescent="0.25">
      <c r="A2" s="1817" t="s">
        <v>437</v>
      </c>
      <c r="B2" s="1817"/>
      <c r="C2" s="1817"/>
      <c r="D2" s="1817"/>
      <c r="E2" s="1817"/>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row>
    <row r="3" spans="1:33" s="1123" customFormat="1" ht="15" customHeight="1" x14ac:dyDescent="0.25">
      <c r="A3" s="1817" t="s">
        <v>1122</v>
      </c>
      <c r="B3" s="1817"/>
      <c r="C3" s="1817"/>
      <c r="D3" s="1817"/>
      <c r="E3" s="1817"/>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row>
    <row r="4" spans="1:33" ht="11.25" customHeight="1" thickBot="1" x14ac:dyDescent="0.3">
      <c r="A4" s="54"/>
      <c r="B4" s="54"/>
      <c r="C4" s="54"/>
      <c r="D4" s="191"/>
      <c r="E4" s="191"/>
    </row>
    <row r="5" spans="1:33" ht="36" customHeight="1" thickBot="1" x14ac:dyDescent="0.3">
      <c r="A5" s="1754" t="s">
        <v>364</v>
      </c>
      <c r="B5" s="1755"/>
      <c r="C5" s="1755"/>
      <c r="D5" s="1755"/>
      <c r="E5" s="1765"/>
      <c r="F5"/>
    </row>
    <row r="6" spans="1:33" x14ac:dyDescent="0.25">
      <c r="F6"/>
    </row>
    <row r="7" spans="1:33" hidden="1" x14ac:dyDescent="0.25">
      <c r="F7"/>
    </row>
    <row r="8" spans="1:33" hidden="1" x14ac:dyDescent="0.25">
      <c r="F8"/>
    </row>
    <row r="9" spans="1:33" ht="38.25" x14ac:dyDescent="0.25">
      <c r="A9" s="1534" t="s">
        <v>381</v>
      </c>
      <c r="B9" s="1535" t="s">
        <v>307</v>
      </c>
      <c r="C9" s="1535" t="s">
        <v>306</v>
      </c>
      <c r="D9" s="1536" t="s">
        <v>308</v>
      </c>
      <c r="E9" s="1537" t="s">
        <v>309</v>
      </c>
      <c r="F9"/>
    </row>
    <row r="10" spans="1:33" x14ac:dyDescent="0.25">
      <c r="A10" s="1541" t="s">
        <v>93</v>
      </c>
      <c r="B10" s="1538">
        <v>22</v>
      </c>
      <c r="C10" s="1538">
        <v>8</v>
      </c>
      <c r="D10" s="1539">
        <v>13031307.576428572</v>
      </c>
      <c r="E10" s="192">
        <v>15874855.894285714</v>
      </c>
      <c r="F10"/>
    </row>
    <row r="11" spans="1:33" x14ac:dyDescent="0.25">
      <c r="A11" s="520" t="s">
        <v>11</v>
      </c>
      <c r="B11" s="1538">
        <v>6</v>
      </c>
      <c r="C11" s="1538"/>
      <c r="D11" s="1539">
        <v>10818833.333333334</v>
      </c>
      <c r="E11" s="192">
        <v>11108333.333333334</v>
      </c>
      <c r="F11"/>
    </row>
    <row r="12" spans="1:33" x14ac:dyDescent="0.25">
      <c r="A12" s="521" t="s">
        <v>99</v>
      </c>
      <c r="B12" s="1538">
        <v>1</v>
      </c>
      <c r="C12" s="1538"/>
      <c r="D12" s="1539">
        <v>13950000</v>
      </c>
      <c r="E12" s="192">
        <v>14300000</v>
      </c>
      <c r="F12"/>
    </row>
    <row r="13" spans="1:33" x14ac:dyDescent="0.25">
      <c r="A13" s="522" t="s">
        <v>904</v>
      </c>
      <c r="B13" s="1538">
        <v>1</v>
      </c>
      <c r="C13" s="1538"/>
      <c r="D13" s="1539">
        <v>13950000</v>
      </c>
      <c r="E13" s="192">
        <v>14300000</v>
      </c>
      <c r="F13"/>
    </row>
    <row r="14" spans="1:33" x14ac:dyDescent="0.25">
      <c r="A14" s="521" t="s">
        <v>95</v>
      </c>
      <c r="B14" s="1538">
        <v>1</v>
      </c>
      <c r="C14" s="1538"/>
      <c r="D14" s="1539">
        <v>13950000</v>
      </c>
      <c r="E14" s="192">
        <v>14150000</v>
      </c>
      <c r="F14"/>
    </row>
    <row r="15" spans="1:33" x14ac:dyDescent="0.25">
      <c r="A15" s="522" t="s">
        <v>773</v>
      </c>
      <c r="B15" s="1538">
        <v>1</v>
      </c>
      <c r="C15" s="1538"/>
      <c r="D15" s="1539">
        <v>13950000</v>
      </c>
      <c r="E15" s="192">
        <v>14150000</v>
      </c>
      <c r="F15"/>
    </row>
    <row r="16" spans="1:33" x14ac:dyDescent="0.25">
      <c r="A16" s="521" t="s">
        <v>84</v>
      </c>
      <c r="B16" s="1538">
        <v>3</v>
      </c>
      <c r="C16" s="1538"/>
      <c r="D16" s="1539">
        <v>9295333.333333334</v>
      </c>
      <c r="E16" s="192">
        <v>9566666.666666666</v>
      </c>
      <c r="F16"/>
    </row>
    <row r="17" spans="1:5" x14ac:dyDescent="0.25">
      <c r="A17" s="522" t="s">
        <v>110</v>
      </c>
      <c r="B17" s="1538">
        <v>1</v>
      </c>
      <c r="C17" s="1538"/>
      <c r="D17" s="1539">
        <v>9300000</v>
      </c>
      <c r="E17" s="192">
        <v>9500000</v>
      </c>
    </row>
    <row r="18" spans="1:5" x14ac:dyDescent="0.25">
      <c r="A18" s="522" t="s">
        <v>830</v>
      </c>
      <c r="B18" s="1538">
        <v>1</v>
      </c>
      <c r="C18" s="1538"/>
      <c r="D18" s="1539">
        <v>9286000</v>
      </c>
      <c r="E18" s="192">
        <v>9600000</v>
      </c>
    </row>
    <row r="19" spans="1:5" x14ac:dyDescent="0.25">
      <c r="A19" s="522" t="s">
        <v>1171</v>
      </c>
      <c r="B19" s="1538">
        <v>1</v>
      </c>
      <c r="C19" s="1538"/>
      <c r="D19" s="1539">
        <v>9300000</v>
      </c>
      <c r="E19" s="192">
        <v>9600000</v>
      </c>
    </row>
    <row r="20" spans="1:5" x14ac:dyDescent="0.25">
      <c r="A20" s="521" t="s">
        <v>565</v>
      </c>
      <c r="B20" s="1538">
        <v>1</v>
      </c>
      <c r="C20" s="1538"/>
      <c r="D20" s="1539">
        <v>9127000</v>
      </c>
      <c r="E20" s="192">
        <v>9500000</v>
      </c>
    </row>
    <row r="21" spans="1:5" x14ac:dyDescent="0.25">
      <c r="A21" s="522" t="s">
        <v>565</v>
      </c>
      <c r="B21" s="1538">
        <v>1</v>
      </c>
      <c r="C21" s="1538"/>
      <c r="D21" s="1539">
        <v>9127000</v>
      </c>
      <c r="E21" s="192">
        <v>9500000</v>
      </c>
    </row>
    <row r="22" spans="1:5" x14ac:dyDescent="0.25">
      <c r="A22" s="520" t="s">
        <v>12</v>
      </c>
      <c r="B22" s="1538">
        <v>1</v>
      </c>
      <c r="C22" s="1538">
        <v>2</v>
      </c>
      <c r="D22" s="1539">
        <v>20474653.253333334</v>
      </c>
      <c r="E22" s="192">
        <v>29552508.693333331</v>
      </c>
    </row>
    <row r="23" spans="1:5" x14ac:dyDescent="0.25">
      <c r="A23" s="521" t="s">
        <v>398</v>
      </c>
      <c r="B23" s="1538"/>
      <c r="C23" s="1538">
        <v>1</v>
      </c>
      <c r="D23" s="1539">
        <v>33599566.329999998</v>
      </c>
      <c r="E23" s="192">
        <v>33999132.649999999</v>
      </c>
    </row>
    <row r="24" spans="1:5" x14ac:dyDescent="0.25">
      <c r="A24" s="522" t="s">
        <v>1214</v>
      </c>
      <c r="B24" s="1538"/>
      <c r="C24" s="1538">
        <v>1</v>
      </c>
      <c r="D24" s="1539">
        <v>33599566.329999998</v>
      </c>
      <c r="E24" s="192">
        <v>33999132.649999999</v>
      </c>
    </row>
    <row r="25" spans="1:5" x14ac:dyDescent="0.25">
      <c r="A25" s="521" t="s">
        <v>85</v>
      </c>
      <c r="B25" s="1538">
        <v>1</v>
      </c>
      <c r="C25" s="1538">
        <v>1</v>
      </c>
      <c r="D25" s="1539">
        <v>13912196.715</v>
      </c>
      <c r="E25" s="192">
        <v>27329196.715</v>
      </c>
    </row>
    <row r="26" spans="1:5" x14ac:dyDescent="0.25">
      <c r="A26" s="522" t="s">
        <v>737</v>
      </c>
      <c r="B26" s="1538"/>
      <c r="C26" s="1538">
        <v>1</v>
      </c>
      <c r="D26" s="1539">
        <v>19873393.43</v>
      </c>
      <c r="E26" s="192">
        <v>19873393.43</v>
      </c>
    </row>
    <row r="27" spans="1:5" x14ac:dyDescent="0.25">
      <c r="A27" s="522" t="s">
        <v>85</v>
      </c>
      <c r="B27" s="1538">
        <v>1</v>
      </c>
      <c r="C27" s="1538"/>
      <c r="D27" s="1539">
        <v>7951000</v>
      </c>
      <c r="E27" s="192">
        <v>34785000</v>
      </c>
    </row>
    <row r="28" spans="1:5" x14ac:dyDescent="0.25">
      <c r="A28" s="520" t="s">
        <v>73</v>
      </c>
      <c r="B28" s="1538">
        <v>1</v>
      </c>
      <c r="C28" s="1538"/>
      <c r="D28" s="1539">
        <v>9300000</v>
      </c>
      <c r="E28" s="192">
        <v>9500000</v>
      </c>
    </row>
    <row r="29" spans="1:5" x14ac:dyDescent="0.25">
      <c r="A29" s="521" t="s">
        <v>1173</v>
      </c>
      <c r="B29" s="1538">
        <v>1</v>
      </c>
      <c r="C29" s="1538"/>
      <c r="D29" s="1539">
        <v>9300000</v>
      </c>
      <c r="E29" s="192">
        <v>9500000</v>
      </c>
    </row>
    <row r="30" spans="1:5" x14ac:dyDescent="0.25">
      <c r="A30" s="522" t="s">
        <v>1174</v>
      </c>
      <c r="B30" s="1538">
        <v>1</v>
      </c>
      <c r="C30" s="1538"/>
      <c r="D30" s="1539">
        <v>9300000</v>
      </c>
      <c r="E30" s="192">
        <v>9500000</v>
      </c>
    </row>
    <row r="31" spans="1:5" x14ac:dyDescent="0.25">
      <c r="A31" s="520" t="s">
        <v>13</v>
      </c>
      <c r="B31" s="1538">
        <v>4</v>
      </c>
      <c r="C31" s="1538"/>
      <c r="D31" s="1539">
        <v>10850000</v>
      </c>
      <c r="E31" s="192">
        <v>11066666.666666666</v>
      </c>
    </row>
    <row r="32" spans="1:5" x14ac:dyDescent="0.25">
      <c r="A32" s="521" t="s">
        <v>106</v>
      </c>
      <c r="B32" s="1538">
        <v>4</v>
      </c>
      <c r="C32" s="1538"/>
      <c r="D32" s="1539">
        <v>10850000</v>
      </c>
      <c r="E32" s="192">
        <v>11066666.666666666</v>
      </c>
    </row>
    <row r="33" spans="1:5" x14ac:dyDescent="0.25">
      <c r="A33" s="522" t="s">
        <v>571</v>
      </c>
      <c r="B33" s="1538">
        <v>1</v>
      </c>
      <c r="C33" s="1538"/>
      <c r="D33" s="1539">
        <v>9300000</v>
      </c>
      <c r="E33" s="192">
        <v>9500000</v>
      </c>
    </row>
    <row r="34" spans="1:5" x14ac:dyDescent="0.25">
      <c r="A34" s="522" t="s">
        <v>680</v>
      </c>
      <c r="B34" s="1538">
        <v>1</v>
      </c>
      <c r="C34" s="1538"/>
      <c r="D34" s="1539">
        <v>9300000</v>
      </c>
      <c r="E34" s="192">
        <v>9500000</v>
      </c>
    </row>
    <row r="35" spans="1:5" x14ac:dyDescent="0.25">
      <c r="A35" s="522" t="s">
        <v>1172</v>
      </c>
      <c r="B35" s="1538">
        <v>2</v>
      </c>
      <c r="C35" s="1538"/>
      <c r="D35" s="1539">
        <v>13950000</v>
      </c>
      <c r="E35" s="192">
        <v>14200000</v>
      </c>
    </row>
    <row r="36" spans="1:5" x14ac:dyDescent="0.25">
      <c r="A36" s="520" t="s">
        <v>105</v>
      </c>
      <c r="B36" s="1538">
        <v>3</v>
      </c>
      <c r="C36" s="1538">
        <v>6</v>
      </c>
      <c r="D36" s="1539">
        <v>16614331.547499999</v>
      </c>
      <c r="E36" s="192">
        <v>16698867.370000001</v>
      </c>
    </row>
    <row r="37" spans="1:5" x14ac:dyDescent="0.25">
      <c r="A37" s="521" t="s">
        <v>108</v>
      </c>
      <c r="B37" s="1538"/>
      <c r="C37" s="1538">
        <v>1</v>
      </c>
      <c r="D37" s="1539">
        <v>17832819.109999999</v>
      </c>
      <c r="E37" s="192">
        <v>17832819.109999999</v>
      </c>
    </row>
    <row r="38" spans="1:5" x14ac:dyDescent="0.25">
      <c r="A38" s="522" t="s">
        <v>666</v>
      </c>
      <c r="B38" s="1538"/>
      <c r="C38" s="1538">
        <v>1</v>
      </c>
      <c r="D38" s="1539">
        <v>17832819.109999999</v>
      </c>
      <c r="E38" s="192">
        <v>17832819.109999999</v>
      </c>
    </row>
    <row r="39" spans="1:5" x14ac:dyDescent="0.25">
      <c r="A39" s="521" t="s">
        <v>107</v>
      </c>
      <c r="B39" s="1538">
        <v>3</v>
      </c>
      <c r="C39" s="1538">
        <v>4</v>
      </c>
      <c r="D39" s="1539">
        <v>16708552.348333335</v>
      </c>
      <c r="E39" s="192">
        <v>16821266.778333332</v>
      </c>
    </row>
    <row r="40" spans="1:5" x14ac:dyDescent="0.25">
      <c r="A40" s="522" t="s">
        <v>77</v>
      </c>
      <c r="B40" s="1538">
        <v>2</v>
      </c>
      <c r="C40" s="1538">
        <v>2</v>
      </c>
      <c r="D40" s="1539">
        <v>18480932.766666666</v>
      </c>
      <c r="E40" s="192">
        <v>18555932.766666666</v>
      </c>
    </row>
    <row r="41" spans="1:5" x14ac:dyDescent="0.25">
      <c r="A41" s="522" t="s">
        <v>111</v>
      </c>
      <c r="B41" s="1538"/>
      <c r="C41" s="1538">
        <v>1</v>
      </c>
      <c r="D41" s="1539">
        <v>14579058.42</v>
      </c>
      <c r="E41" s="192">
        <v>14823344.73</v>
      </c>
    </row>
    <row r="42" spans="1:5" x14ac:dyDescent="0.25">
      <c r="A42" s="522" t="s">
        <v>76</v>
      </c>
      <c r="B42" s="1538"/>
      <c r="C42" s="1538">
        <v>1</v>
      </c>
      <c r="D42" s="1539">
        <v>20936457.370000001</v>
      </c>
      <c r="E42" s="192">
        <v>20936457.370000001</v>
      </c>
    </row>
    <row r="43" spans="1:5" x14ac:dyDescent="0.25">
      <c r="A43" s="522" t="s">
        <v>92</v>
      </c>
      <c r="B43" s="1538">
        <v>1</v>
      </c>
      <c r="C43" s="1538"/>
      <c r="D43" s="1539">
        <v>9293000</v>
      </c>
      <c r="E43" s="192">
        <v>9500000.2699999996</v>
      </c>
    </row>
    <row r="44" spans="1:5" x14ac:dyDescent="0.25">
      <c r="A44" s="521" t="s">
        <v>546</v>
      </c>
      <c r="B44" s="1538"/>
      <c r="C44" s="1538">
        <v>1</v>
      </c>
      <c r="D44" s="1539">
        <v>14830519.18</v>
      </c>
      <c r="E44" s="192">
        <v>14830519.18</v>
      </c>
    </row>
    <row r="45" spans="1:5" x14ac:dyDescent="0.25">
      <c r="A45" s="522" t="s">
        <v>831</v>
      </c>
      <c r="B45" s="1538"/>
      <c r="C45" s="1538">
        <v>1</v>
      </c>
      <c r="D45" s="1539">
        <v>14830519.18</v>
      </c>
      <c r="E45" s="192">
        <v>14830519.18</v>
      </c>
    </row>
    <row r="46" spans="1:5" x14ac:dyDescent="0.25">
      <c r="A46" s="520" t="s">
        <v>74</v>
      </c>
      <c r="B46" s="1538">
        <v>5</v>
      </c>
      <c r="C46" s="1538"/>
      <c r="D46" s="1539">
        <v>9298600</v>
      </c>
      <c r="E46" s="192">
        <v>9500000</v>
      </c>
    </row>
    <row r="47" spans="1:5" x14ac:dyDescent="0.25">
      <c r="A47" s="521" t="s">
        <v>97</v>
      </c>
      <c r="B47" s="1538">
        <v>1</v>
      </c>
      <c r="C47" s="1538"/>
      <c r="D47" s="1539">
        <v>9300000</v>
      </c>
      <c r="E47" s="192">
        <v>9500000</v>
      </c>
    </row>
    <row r="48" spans="1:5" x14ac:dyDescent="0.25">
      <c r="A48" s="522" t="s">
        <v>651</v>
      </c>
      <c r="B48" s="1538">
        <v>1</v>
      </c>
      <c r="C48" s="1538"/>
      <c r="D48" s="1539">
        <v>9300000</v>
      </c>
      <c r="E48" s="192">
        <v>9500000</v>
      </c>
    </row>
    <row r="49" spans="1:5" x14ac:dyDescent="0.25">
      <c r="A49" s="521" t="s">
        <v>779</v>
      </c>
      <c r="B49" s="1538">
        <v>1</v>
      </c>
      <c r="C49" s="1538"/>
      <c r="D49" s="1539">
        <v>9300000</v>
      </c>
      <c r="E49" s="192">
        <v>9500000</v>
      </c>
    </row>
    <row r="50" spans="1:5" x14ac:dyDescent="0.25">
      <c r="A50" s="522" t="s">
        <v>987</v>
      </c>
      <c r="B50" s="1538">
        <v>1</v>
      </c>
      <c r="C50" s="1538"/>
      <c r="D50" s="1539">
        <v>9300000</v>
      </c>
      <c r="E50" s="192">
        <v>9500000</v>
      </c>
    </row>
    <row r="51" spans="1:5" x14ac:dyDescent="0.25">
      <c r="A51" s="521" t="s">
        <v>1175</v>
      </c>
      <c r="B51" s="1538">
        <v>1</v>
      </c>
      <c r="C51" s="1538"/>
      <c r="D51" s="1539">
        <v>9300000</v>
      </c>
      <c r="E51" s="192">
        <v>9500000</v>
      </c>
    </row>
    <row r="52" spans="1:5" x14ac:dyDescent="0.25">
      <c r="A52" s="522" t="s">
        <v>1175</v>
      </c>
      <c r="B52" s="1538">
        <v>1</v>
      </c>
      <c r="C52" s="1538"/>
      <c r="D52" s="1539">
        <v>9300000</v>
      </c>
      <c r="E52" s="192">
        <v>9500000</v>
      </c>
    </row>
    <row r="53" spans="1:5" x14ac:dyDescent="0.25">
      <c r="A53" s="521" t="s">
        <v>1176</v>
      </c>
      <c r="B53" s="1538">
        <v>2</v>
      </c>
      <c r="C53" s="1538"/>
      <c r="D53" s="1539">
        <v>9296500</v>
      </c>
      <c r="E53" s="192">
        <v>9500000</v>
      </c>
    </row>
    <row r="54" spans="1:5" x14ac:dyDescent="0.25">
      <c r="A54" s="522" t="s">
        <v>1177</v>
      </c>
      <c r="B54" s="1538">
        <v>1</v>
      </c>
      <c r="C54" s="1538"/>
      <c r="D54" s="1539">
        <v>9293000</v>
      </c>
      <c r="E54" s="192">
        <v>9500000</v>
      </c>
    </row>
    <row r="55" spans="1:5" x14ac:dyDescent="0.25">
      <c r="A55" s="522" t="s">
        <v>1178</v>
      </c>
      <c r="B55" s="1538">
        <v>1</v>
      </c>
      <c r="C55" s="1538"/>
      <c r="D55" s="1539">
        <v>9300000</v>
      </c>
      <c r="E55" s="192">
        <v>9500000</v>
      </c>
    </row>
    <row r="56" spans="1:5" x14ac:dyDescent="0.25">
      <c r="A56" s="520" t="s">
        <v>103</v>
      </c>
      <c r="B56" s="1538">
        <v>2</v>
      </c>
      <c r="C56" s="1538"/>
      <c r="D56" s="1539">
        <v>8641000</v>
      </c>
      <c r="E56" s="192">
        <v>32698750</v>
      </c>
    </row>
    <row r="57" spans="1:5" x14ac:dyDescent="0.25">
      <c r="A57" s="521" t="s">
        <v>109</v>
      </c>
      <c r="B57" s="1538">
        <v>1</v>
      </c>
      <c r="C57" s="1538"/>
      <c r="D57" s="1539">
        <v>9247000</v>
      </c>
      <c r="E57" s="192">
        <v>9500000</v>
      </c>
    </row>
    <row r="58" spans="1:5" x14ac:dyDescent="0.25">
      <c r="A58" s="522" t="s">
        <v>1170</v>
      </c>
      <c r="B58" s="1538">
        <v>1</v>
      </c>
      <c r="C58" s="1538"/>
      <c r="D58" s="1539">
        <v>9247000</v>
      </c>
      <c r="E58" s="192">
        <v>9500000</v>
      </c>
    </row>
    <row r="59" spans="1:5" x14ac:dyDescent="0.25">
      <c r="A59" s="521" t="s">
        <v>771</v>
      </c>
      <c r="B59" s="1538">
        <v>1</v>
      </c>
      <c r="C59" s="1538"/>
      <c r="D59" s="1539">
        <v>8035000</v>
      </c>
      <c r="E59" s="192">
        <v>55897500</v>
      </c>
    </row>
    <row r="60" spans="1:5" x14ac:dyDescent="0.25">
      <c r="A60" s="522" t="s">
        <v>772</v>
      </c>
      <c r="B60" s="1538">
        <v>1</v>
      </c>
      <c r="C60" s="1538"/>
      <c r="D60" s="1539">
        <v>8035000</v>
      </c>
      <c r="E60" s="192">
        <v>55897500</v>
      </c>
    </row>
    <row r="61" spans="1:5" x14ac:dyDescent="0.25">
      <c r="A61" s="1541" t="s">
        <v>140</v>
      </c>
      <c r="B61" s="1538"/>
      <c r="C61" s="1538">
        <v>1</v>
      </c>
      <c r="D61" s="1539">
        <v>15410626.560000001</v>
      </c>
      <c r="E61" s="192">
        <v>15410626.560000001</v>
      </c>
    </row>
    <row r="62" spans="1:5" x14ac:dyDescent="0.25">
      <c r="A62" s="520" t="s">
        <v>13</v>
      </c>
      <c r="B62" s="1538"/>
      <c r="C62" s="1538">
        <v>1</v>
      </c>
      <c r="D62" s="1539">
        <v>15410626.560000001</v>
      </c>
      <c r="E62" s="192">
        <v>15410626.560000001</v>
      </c>
    </row>
    <row r="63" spans="1:5" x14ac:dyDescent="0.25">
      <c r="A63" s="521" t="s">
        <v>106</v>
      </c>
      <c r="B63" s="1538"/>
      <c r="C63" s="1538">
        <v>1</v>
      </c>
      <c r="D63" s="1539">
        <v>15410626.560000001</v>
      </c>
      <c r="E63" s="192">
        <v>15410626.560000001</v>
      </c>
    </row>
    <row r="64" spans="1:5" x14ac:dyDescent="0.25">
      <c r="A64" s="522" t="s">
        <v>1172</v>
      </c>
      <c r="B64" s="1538"/>
      <c r="C64" s="1538">
        <v>1</v>
      </c>
      <c r="D64" s="1539">
        <v>15410626.560000001</v>
      </c>
      <c r="E64" s="192">
        <v>15410626.560000001</v>
      </c>
    </row>
    <row r="65" spans="1:5" x14ac:dyDescent="0.25">
      <c r="A65" s="1541" t="s">
        <v>100</v>
      </c>
      <c r="B65" s="1538"/>
      <c r="C65" s="1538">
        <v>15</v>
      </c>
      <c r="D65" s="1539">
        <v>20201908.956041675</v>
      </c>
      <c r="E65" s="192">
        <v>20239662.018125001</v>
      </c>
    </row>
    <row r="66" spans="1:5" x14ac:dyDescent="0.25">
      <c r="A66" s="520" t="s">
        <v>11</v>
      </c>
      <c r="B66" s="1538"/>
      <c r="C66" s="1538">
        <v>2</v>
      </c>
      <c r="D66" s="1539">
        <v>17073744</v>
      </c>
      <c r="E66" s="192">
        <v>17073744</v>
      </c>
    </row>
    <row r="67" spans="1:5" x14ac:dyDescent="0.25">
      <c r="A67" s="521" t="s">
        <v>99</v>
      </c>
      <c r="B67" s="1538"/>
      <c r="C67" s="1538">
        <v>1</v>
      </c>
      <c r="D67" s="1539">
        <v>19780135.5</v>
      </c>
      <c r="E67" s="192">
        <v>19780135.5</v>
      </c>
    </row>
    <row r="68" spans="1:5" x14ac:dyDescent="0.25">
      <c r="A68" s="522" t="s">
        <v>1216</v>
      </c>
      <c r="B68" s="1538"/>
      <c r="C68" s="1538">
        <v>1</v>
      </c>
      <c r="D68" s="1539">
        <v>19780135.5</v>
      </c>
      <c r="E68" s="192">
        <v>19780135.5</v>
      </c>
    </row>
    <row r="69" spans="1:5" x14ac:dyDescent="0.25">
      <c r="A69" s="521" t="s">
        <v>84</v>
      </c>
      <c r="B69" s="1538"/>
      <c r="C69" s="1538">
        <v>1</v>
      </c>
      <c r="D69" s="1539">
        <v>14367352.5</v>
      </c>
      <c r="E69" s="192">
        <v>14367352.5</v>
      </c>
    </row>
    <row r="70" spans="1:5" x14ac:dyDescent="0.25">
      <c r="A70" s="522" t="s">
        <v>110</v>
      </c>
      <c r="B70" s="1538"/>
      <c r="C70" s="1538">
        <v>1</v>
      </c>
      <c r="D70" s="1539">
        <v>14367352.5</v>
      </c>
      <c r="E70" s="192">
        <v>14367352.5</v>
      </c>
    </row>
    <row r="71" spans="1:5" x14ac:dyDescent="0.25">
      <c r="A71" s="520" t="s">
        <v>73</v>
      </c>
      <c r="B71" s="1538"/>
      <c r="C71" s="1538">
        <v>13</v>
      </c>
      <c r="D71" s="1539">
        <v>23330073.91208335</v>
      </c>
      <c r="E71" s="192">
        <v>23405580.036250003</v>
      </c>
    </row>
    <row r="72" spans="1:5" x14ac:dyDescent="0.25">
      <c r="A72" s="521" t="s">
        <v>86</v>
      </c>
      <c r="B72" s="1538"/>
      <c r="C72" s="1538">
        <v>12</v>
      </c>
      <c r="D72" s="1539">
        <v>26367092.774166699</v>
      </c>
      <c r="E72" s="192">
        <v>26518105.022500001</v>
      </c>
    </row>
    <row r="73" spans="1:5" x14ac:dyDescent="0.25">
      <c r="A73" s="522" t="s">
        <v>1218</v>
      </c>
      <c r="B73" s="1538"/>
      <c r="C73" s="1538">
        <v>12</v>
      </c>
      <c r="D73" s="1539">
        <v>26367092.774166699</v>
      </c>
      <c r="E73" s="192">
        <v>26518105.022500001</v>
      </c>
    </row>
    <row r="74" spans="1:5" x14ac:dyDescent="0.25">
      <c r="A74" s="521" t="s">
        <v>1173</v>
      </c>
      <c r="B74" s="1538"/>
      <c r="C74" s="1538">
        <v>1</v>
      </c>
      <c r="D74" s="1539">
        <v>20293055.050000001</v>
      </c>
      <c r="E74" s="192">
        <v>20293055.050000001</v>
      </c>
    </row>
    <row r="75" spans="1:5" x14ac:dyDescent="0.25">
      <c r="A75" s="522" t="s">
        <v>1174</v>
      </c>
      <c r="B75" s="1538"/>
      <c r="C75" s="1538">
        <v>1</v>
      </c>
      <c r="D75" s="1539">
        <v>20293055.050000001</v>
      </c>
      <c r="E75" s="192">
        <v>20293055.050000001</v>
      </c>
    </row>
    <row r="76" spans="1:5" x14ac:dyDescent="0.25">
      <c r="A76" s="1541" t="s">
        <v>304</v>
      </c>
      <c r="B76" s="1538"/>
      <c r="C76" s="1538">
        <v>4</v>
      </c>
      <c r="D76" s="1539">
        <v>18392196.725000001</v>
      </c>
      <c r="E76" s="192">
        <v>18399773.600000001</v>
      </c>
    </row>
    <row r="77" spans="1:5" x14ac:dyDescent="0.25">
      <c r="A77" s="520" t="s">
        <v>105</v>
      </c>
      <c r="B77" s="1538"/>
      <c r="C77" s="1538">
        <v>1</v>
      </c>
      <c r="D77" s="1539">
        <v>20200437.100000001</v>
      </c>
      <c r="E77" s="192">
        <v>20230744.600000001</v>
      </c>
    </row>
    <row r="78" spans="1:5" x14ac:dyDescent="0.25">
      <c r="A78" s="521" t="s">
        <v>108</v>
      </c>
      <c r="B78" s="1538"/>
      <c r="C78" s="1538">
        <v>1</v>
      </c>
      <c r="D78" s="1539">
        <v>20200437.100000001</v>
      </c>
      <c r="E78" s="192">
        <v>20230744.600000001</v>
      </c>
    </row>
    <row r="79" spans="1:5" x14ac:dyDescent="0.25">
      <c r="A79" s="522" t="s">
        <v>1206</v>
      </c>
      <c r="B79" s="1538"/>
      <c r="C79" s="1538">
        <v>1</v>
      </c>
      <c r="D79" s="1539">
        <v>20200437.100000001</v>
      </c>
      <c r="E79" s="192">
        <v>20230744.600000001</v>
      </c>
    </row>
    <row r="80" spans="1:5" x14ac:dyDescent="0.25">
      <c r="A80" s="520" t="s">
        <v>74</v>
      </c>
      <c r="B80" s="1538"/>
      <c r="C80" s="1538">
        <v>2</v>
      </c>
      <c r="D80" s="1539">
        <v>17187238.439999998</v>
      </c>
      <c r="E80" s="192">
        <v>17187238.439999998</v>
      </c>
    </row>
    <row r="81" spans="1:5" x14ac:dyDescent="0.25">
      <c r="A81" s="521" t="s">
        <v>87</v>
      </c>
      <c r="B81" s="1538"/>
      <c r="C81" s="1538">
        <v>2</v>
      </c>
      <c r="D81" s="1539">
        <v>17187238.439999998</v>
      </c>
      <c r="E81" s="192">
        <v>17187238.439999998</v>
      </c>
    </row>
    <row r="82" spans="1:5" x14ac:dyDescent="0.25">
      <c r="A82" s="522" t="s">
        <v>98</v>
      </c>
      <c r="B82" s="1538"/>
      <c r="C82" s="1538">
        <v>1</v>
      </c>
      <c r="D82" s="1539">
        <v>20966019.379999999</v>
      </c>
      <c r="E82" s="192">
        <v>20966019.379999999</v>
      </c>
    </row>
    <row r="83" spans="1:5" x14ac:dyDescent="0.25">
      <c r="A83" s="522" t="s">
        <v>1219</v>
      </c>
      <c r="B83" s="1538"/>
      <c r="C83" s="1538">
        <v>1</v>
      </c>
      <c r="D83" s="1539">
        <v>13408457.5</v>
      </c>
      <c r="E83" s="192">
        <v>13408457.5</v>
      </c>
    </row>
    <row r="84" spans="1:5" x14ac:dyDescent="0.25">
      <c r="A84" s="520" t="s">
        <v>103</v>
      </c>
      <c r="B84" s="1538"/>
      <c r="C84" s="1538">
        <v>1</v>
      </c>
      <c r="D84" s="1539">
        <v>18993872.920000002</v>
      </c>
      <c r="E84" s="192">
        <v>18993872.920000002</v>
      </c>
    </row>
    <row r="85" spans="1:5" x14ac:dyDescent="0.25">
      <c r="A85" s="521" t="s">
        <v>109</v>
      </c>
      <c r="B85" s="1538"/>
      <c r="C85" s="1538">
        <v>1</v>
      </c>
      <c r="D85" s="1539">
        <v>18993872.920000002</v>
      </c>
      <c r="E85" s="192">
        <v>18993872.920000002</v>
      </c>
    </row>
    <row r="86" spans="1:5" x14ac:dyDescent="0.25">
      <c r="A86" s="522" t="s">
        <v>1192</v>
      </c>
      <c r="B86" s="1538"/>
      <c r="C86" s="1538">
        <v>1</v>
      </c>
      <c r="D86" s="1539">
        <v>18993872.920000002</v>
      </c>
      <c r="E86" s="192">
        <v>18993872.920000002</v>
      </c>
    </row>
    <row r="87" spans="1:5" x14ac:dyDescent="0.25">
      <c r="A87" s="1541" t="s">
        <v>275</v>
      </c>
      <c r="B87" s="1538"/>
      <c r="C87" s="1538">
        <v>90</v>
      </c>
      <c r="D87" s="1539">
        <v>18746652.991573103</v>
      </c>
      <c r="E87" s="192">
        <v>18847062.636093576</v>
      </c>
    </row>
    <row r="88" spans="1:5" x14ac:dyDescent="0.25">
      <c r="A88" s="520" t="s">
        <v>11</v>
      </c>
      <c r="B88" s="1538"/>
      <c r="C88" s="1538">
        <v>10</v>
      </c>
      <c r="D88" s="1539">
        <v>18629725.803750001</v>
      </c>
      <c r="E88" s="192">
        <v>18670148.438749999</v>
      </c>
    </row>
    <row r="89" spans="1:5" x14ac:dyDescent="0.25">
      <c r="A89" s="521" t="s">
        <v>83</v>
      </c>
      <c r="B89" s="1538"/>
      <c r="C89" s="1538">
        <v>2</v>
      </c>
      <c r="D89" s="1539">
        <v>22270647.899999999</v>
      </c>
      <c r="E89" s="192">
        <v>22330647.899999999</v>
      </c>
    </row>
    <row r="90" spans="1:5" x14ac:dyDescent="0.25">
      <c r="A90" s="522" t="s">
        <v>956</v>
      </c>
      <c r="B90" s="1538"/>
      <c r="C90" s="1538">
        <v>2</v>
      </c>
      <c r="D90" s="1539">
        <v>22270647.899999999</v>
      </c>
      <c r="E90" s="192">
        <v>22330647.899999999</v>
      </c>
    </row>
    <row r="91" spans="1:5" x14ac:dyDescent="0.25">
      <c r="A91" s="521" t="s">
        <v>95</v>
      </c>
      <c r="B91" s="1538"/>
      <c r="C91" s="1538">
        <v>5</v>
      </c>
      <c r="D91" s="1539">
        <v>17488821.3825</v>
      </c>
      <c r="E91" s="192">
        <v>17541969.8825</v>
      </c>
    </row>
    <row r="92" spans="1:5" x14ac:dyDescent="0.25">
      <c r="A92" s="522" t="s">
        <v>101</v>
      </c>
      <c r="B92" s="1538"/>
      <c r="C92" s="1538">
        <v>1</v>
      </c>
      <c r="D92" s="1539">
        <v>17321550</v>
      </c>
      <c r="E92" s="192">
        <v>17401550</v>
      </c>
    </row>
    <row r="93" spans="1:5" x14ac:dyDescent="0.25">
      <c r="A93" s="522" t="s">
        <v>773</v>
      </c>
      <c r="B93" s="1538"/>
      <c r="C93" s="1538">
        <v>1</v>
      </c>
      <c r="D93" s="1539">
        <v>17883613.539999999</v>
      </c>
      <c r="E93" s="192">
        <v>17883613.539999999</v>
      </c>
    </row>
    <row r="94" spans="1:5" x14ac:dyDescent="0.25">
      <c r="A94" s="522" t="s">
        <v>1195</v>
      </c>
      <c r="B94" s="1538"/>
      <c r="C94" s="1538">
        <v>3</v>
      </c>
      <c r="D94" s="1539">
        <v>17375060.994999997</v>
      </c>
      <c r="E94" s="192">
        <v>17441357.994999997</v>
      </c>
    </row>
    <row r="95" spans="1:5" x14ac:dyDescent="0.25">
      <c r="A95" s="521" t="s">
        <v>104</v>
      </c>
      <c r="B95" s="1538"/>
      <c r="C95" s="1538">
        <v>1</v>
      </c>
      <c r="D95" s="1539">
        <v>18427613.539999999</v>
      </c>
      <c r="E95" s="192">
        <v>18427613.539999999</v>
      </c>
    </row>
    <row r="96" spans="1:5" x14ac:dyDescent="0.25">
      <c r="A96" s="522" t="s">
        <v>1217</v>
      </c>
      <c r="B96" s="1538"/>
      <c r="C96" s="1538">
        <v>1</v>
      </c>
      <c r="D96" s="1539">
        <v>18427613.539999999</v>
      </c>
      <c r="E96" s="192">
        <v>18427613.539999999</v>
      </c>
    </row>
    <row r="97" spans="1:5" x14ac:dyDescent="0.25">
      <c r="A97" s="521" t="s">
        <v>565</v>
      </c>
      <c r="B97" s="1538"/>
      <c r="C97" s="1538">
        <v>1</v>
      </c>
      <c r="D97" s="1539">
        <v>13835723.68</v>
      </c>
      <c r="E97" s="192">
        <v>13886510.76</v>
      </c>
    </row>
    <row r="98" spans="1:5" x14ac:dyDescent="0.25">
      <c r="A98" s="522" t="s">
        <v>1222</v>
      </c>
      <c r="B98" s="1538"/>
      <c r="C98" s="1538">
        <v>1</v>
      </c>
      <c r="D98" s="1539">
        <v>13835723.68</v>
      </c>
      <c r="E98" s="192">
        <v>13886510.76</v>
      </c>
    </row>
    <row r="99" spans="1:5" x14ac:dyDescent="0.25">
      <c r="A99" s="521" t="s">
        <v>1193</v>
      </c>
      <c r="B99" s="1538"/>
      <c r="C99" s="1538">
        <v>1</v>
      </c>
      <c r="D99" s="1539">
        <v>24548535.780000001</v>
      </c>
      <c r="E99" s="192">
        <v>24548535.780000001</v>
      </c>
    </row>
    <row r="100" spans="1:5" x14ac:dyDescent="0.25">
      <c r="A100" s="522" t="s">
        <v>1194</v>
      </c>
      <c r="B100" s="1538"/>
      <c r="C100" s="1538">
        <v>1</v>
      </c>
      <c r="D100" s="1539">
        <v>24548535.780000001</v>
      </c>
      <c r="E100" s="192">
        <v>24548535.780000001</v>
      </c>
    </row>
    <row r="101" spans="1:5" x14ac:dyDescent="0.25">
      <c r="A101" s="520" t="s">
        <v>12</v>
      </c>
      <c r="B101" s="1538"/>
      <c r="C101" s="1538">
        <v>1</v>
      </c>
      <c r="D101" s="1539">
        <v>19037314.440000001</v>
      </c>
      <c r="E101" s="192">
        <v>19081029.93</v>
      </c>
    </row>
    <row r="102" spans="1:5" x14ac:dyDescent="0.25">
      <c r="A102" s="521" t="s">
        <v>85</v>
      </c>
      <c r="B102" s="1538"/>
      <c r="C102" s="1538">
        <v>1</v>
      </c>
      <c r="D102" s="1539">
        <v>19037314.440000001</v>
      </c>
      <c r="E102" s="192">
        <v>19081029.93</v>
      </c>
    </row>
    <row r="103" spans="1:5" x14ac:dyDescent="0.25">
      <c r="A103" s="522" t="s">
        <v>1223</v>
      </c>
      <c r="B103" s="1538"/>
      <c r="C103" s="1538">
        <v>1</v>
      </c>
      <c r="D103" s="1539">
        <v>19037314.440000001</v>
      </c>
      <c r="E103" s="192">
        <v>19081029.93</v>
      </c>
    </row>
    <row r="104" spans="1:5" x14ac:dyDescent="0.25">
      <c r="A104" s="520" t="s">
        <v>73</v>
      </c>
      <c r="B104" s="1538"/>
      <c r="C104" s="1538">
        <v>6</v>
      </c>
      <c r="D104" s="1539">
        <v>21263464.690833323</v>
      </c>
      <c r="E104" s="192">
        <v>21351628.551666673</v>
      </c>
    </row>
    <row r="105" spans="1:5" x14ac:dyDescent="0.25">
      <c r="A105" s="521" t="s">
        <v>563</v>
      </c>
      <c r="B105" s="1538"/>
      <c r="C105" s="1538">
        <v>1</v>
      </c>
      <c r="D105" s="1539">
        <v>30816262.800000001</v>
      </c>
      <c r="E105" s="192">
        <v>31050584.91</v>
      </c>
    </row>
    <row r="106" spans="1:5" x14ac:dyDescent="0.25">
      <c r="A106" s="522" t="s">
        <v>563</v>
      </c>
      <c r="B106" s="1538"/>
      <c r="C106" s="1538">
        <v>1</v>
      </c>
      <c r="D106" s="1539">
        <v>30816262.800000001</v>
      </c>
      <c r="E106" s="192">
        <v>31050584.91</v>
      </c>
    </row>
    <row r="107" spans="1:5" x14ac:dyDescent="0.25">
      <c r="A107" s="521" t="s">
        <v>1196</v>
      </c>
      <c r="B107" s="1538"/>
      <c r="C107" s="1538">
        <v>4</v>
      </c>
      <c r="D107" s="1539">
        <v>17912748.261666648</v>
      </c>
      <c r="E107" s="192">
        <v>17971914.92833335</v>
      </c>
    </row>
    <row r="108" spans="1:5" x14ac:dyDescent="0.25">
      <c r="A108" s="522" t="s">
        <v>1196</v>
      </c>
      <c r="B108" s="1538"/>
      <c r="C108" s="1538">
        <v>4</v>
      </c>
      <c r="D108" s="1539">
        <v>17912748.261666648</v>
      </c>
      <c r="E108" s="192">
        <v>17971914.92833335</v>
      </c>
    </row>
    <row r="109" spans="1:5" x14ac:dyDescent="0.25">
      <c r="A109" s="521" t="s">
        <v>1224</v>
      </c>
      <c r="B109" s="1538"/>
      <c r="C109" s="1538">
        <v>1</v>
      </c>
      <c r="D109" s="1539">
        <v>18412099.440000001</v>
      </c>
      <c r="E109" s="192">
        <v>18412099.440000001</v>
      </c>
    </row>
    <row r="110" spans="1:5" x14ac:dyDescent="0.25">
      <c r="A110" s="522" t="s">
        <v>1225</v>
      </c>
      <c r="B110" s="1538"/>
      <c r="C110" s="1538">
        <v>1</v>
      </c>
      <c r="D110" s="1539">
        <v>18412099.440000001</v>
      </c>
      <c r="E110" s="192">
        <v>18412099.440000001</v>
      </c>
    </row>
    <row r="111" spans="1:5" x14ac:dyDescent="0.25">
      <c r="A111" s="520" t="s">
        <v>13</v>
      </c>
      <c r="B111" s="1538"/>
      <c r="C111" s="1538">
        <v>4</v>
      </c>
      <c r="D111" s="1539">
        <v>19515429.41</v>
      </c>
      <c r="E111" s="192">
        <v>19532096.076666668</v>
      </c>
    </row>
    <row r="112" spans="1:5" x14ac:dyDescent="0.25">
      <c r="A112" s="521" t="s">
        <v>106</v>
      </c>
      <c r="B112" s="1538"/>
      <c r="C112" s="1538">
        <v>4</v>
      </c>
      <c r="D112" s="1539">
        <v>19515429.41</v>
      </c>
      <c r="E112" s="192">
        <v>19532096.076666668</v>
      </c>
    </row>
    <row r="113" spans="1:5" x14ac:dyDescent="0.25">
      <c r="A113" s="522" t="s">
        <v>571</v>
      </c>
      <c r="B113" s="1538"/>
      <c r="C113" s="1538">
        <v>3</v>
      </c>
      <c r="D113" s="1539">
        <v>19686518.975000001</v>
      </c>
      <c r="E113" s="192">
        <v>19711518.975000001</v>
      </c>
    </row>
    <row r="114" spans="1:5" x14ac:dyDescent="0.25">
      <c r="A114" s="522" t="s">
        <v>680</v>
      </c>
      <c r="B114" s="1538"/>
      <c r="C114" s="1538">
        <v>1</v>
      </c>
      <c r="D114" s="1539">
        <v>19173250.280000001</v>
      </c>
      <c r="E114" s="192">
        <v>19173250.280000001</v>
      </c>
    </row>
    <row r="115" spans="1:5" x14ac:dyDescent="0.25">
      <c r="A115" s="520" t="s">
        <v>105</v>
      </c>
      <c r="B115" s="1538"/>
      <c r="C115" s="1538">
        <v>35</v>
      </c>
      <c r="D115" s="1539">
        <v>19027102.945074074</v>
      </c>
      <c r="E115" s="192">
        <v>19246743.07531482</v>
      </c>
    </row>
    <row r="116" spans="1:5" x14ac:dyDescent="0.25">
      <c r="A116" s="521" t="s">
        <v>108</v>
      </c>
      <c r="B116" s="1538"/>
      <c r="C116" s="1538">
        <v>8</v>
      </c>
      <c r="D116" s="1539">
        <v>18325339.424666662</v>
      </c>
      <c r="E116" s="192">
        <v>18354632.981333338</v>
      </c>
    </row>
    <row r="117" spans="1:5" x14ac:dyDescent="0.25">
      <c r="A117" s="522" t="s">
        <v>108</v>
      </c>
      <c r="B117" s="1538"/>
      <c r="C117" s="1538">
        <v>1</v>
      </c>
      <c r="D117" s="1539">
        <v>20913696.32</v>
      </c>
      <c r="E117" s="192">
        <v>20913696.32</v>
      </c>
    </row>
    <row r="118" spans="1:5" x14ac:dyDescent="0.25">
      <c r="A118" s="522" t="s">
        <v>666</v>
      </c>
      <c r="B118" s="1538"/>
      <c r="C118" s="1538">
        <v>2</v>
      </c>
      <c r="D118" s="1539">
        <v>16493480.280000001</v>
      </c>
      <c r="E118" s="192">
        <v>16493480.280000001</v>
      </c>
    </row>
    <row r="119" spans="1:5" x14ac:dyDescent="0.25">
      <c r="A119" s="522" t="s">
        <v>1206</v>
      </c>
      <c r="B119" s="1538"/>
      <c r="C119" s="1538">
        <v>5</v>
      </c>
      <c r="D119" s="1539">
        <v>18863020.121666647</v>
      </c>
      <c r="E119" s="192">
        <v>18936254.01333335</v>
      </c>
    </row>
    <row r="120" spans="1:5" x14ac:dyDescent="0.25">
      <c r="A120" s="521" t="s">
        <v>105</v>
      </c>
      <c r="B120" s="1538"/>
      <c r="C120" s="1538">
        <v>1</v>
      </c>
      <c r="D120" s="1539">
        <v>14449832.9</v>
      </c>
      <c r="E120" s="192">
        <v>14449832.9</v>
      </c>
    </row>
    <row r="121" spans="1:5" x14ac:dyDescent="0.25">
      <c r="A121" s="522" t="s">
        <v>105</v>
      </c>
      <c r="B121" s="1538"/>
      <c r="C121" s="1538">
        <v>1</v>
      </c>
      <c r="D121" s="1539">
        <v>14449832.9</v>
      </c>
      <c r="E121" s="192">
        <v>14449832.9</v>
      </c>
    </row>
    <row r="122" spans="1:5" x14ac:dyDescent="0.25">
      <c r="A122" s="521" t="s">
        <v>107</v>
      </c>
      <c r="B122" s="1538"/>
      <c r="C122" s="1538">
        <v>22</v>
      </c>
      <c r="D122" s="1539">
        <v>20003087.385299999</v>
      </c>
      <c r="E122" s="192">
        <v>20383792.841399997</v>
      </c>
    </row>
    <row r="123" spans="1:5" x14ac:dyDescent="0.25">
      <c r="A123" s="522" t="s">
        <v>77</v>
      </c>
      <c r="B123" s="1538"/>
      <c r="C123" s="1538">
        <v>12</v>
      </c>
      <c r="D123" s="1539">
        <v>19739988.653999999</v>
      </c>
      <c r="E123" s="192">
        <v>19770376.429499999</v>
      </c>
    </row>
    <row r="124" spans="1:5" x14ac:dyDescent="0.25">
      <c r="A124" s="522" t="s">
        <v>111</v>
      </c>
      <c r="B124" s="1538"/>
      <c r="C124" s="1538">
        <v>1</v>
      </c>
      <c r="D124" s="1539">
        <v>20339780</v>
      </c>
      <c r="E124" s="192">
        <v>20389780</v>
      </c>
    </row>
    <row r="125" spans="1:5" x14ac:dyDescent="0.25">
      <c r="A125" s="522" t="s">
        <v>76</v>
      </c>
      <c r="B125" s="1538"/>
      <c r="C125" s="1538">
        <v>3</v>
      </c>
      <c r="D125" s="1539">
        <v>18768412</v>
      </c>
      <c r="E125" s="192">
        <v>20348912</v>
      </c>
    </row>
    <row r="126" spans="1:5" x14ac:dyDescent="0.25">
      <c r="A126" s="522" t="s">
        <v>92</v>
      </c>
      <c r="B126" s="1538"/>
      <c r="C126" s="1538">
        <v>2</v>
      </c>
      <c r="D126" s="1539">
        <v>19680971.795000002</v>
      </c>
      <c r="E126" s="192">
        <v>19680971.795000002</v>
      </c>
    </row>
    <row r="127" spans="1:5" x14ac:dyDescent="0.25">
      <c r="A127" s="522" t="s">
        <v>574</v>
      </c>
      <c r="B127" s="1538"/>
      <c r="C127" s="1538">
        <v>1</v>
      </c>
      <c r="D127" s="1539">
        <v>22722490</v>
      </c>
      <c r="E127" s="192">
        <v>23034980</v>
      </c>
    </row>
    <row r="128" spans="1:5" x14ac:dyDescent="0.25">
      <c r="A128" s="522" t="s">
        <v>573</v>
      </c>
      <c r="B128" s="1538"/>
      <c r="C128" s="1538">
        <v>3</v>
      </c>
      <c r="D128" s="1539">
        <v>20294929.477499999</v>
      </c>
      <c r="E128" s="192">
        <v>20406323.982500002</v>
      </c>
    </row>
    <row r="129" spans="1:5" x14ac:dyDescent="0.25">
      <c r="A129" s="521" t="s">
        <v>516</v>
      </c>
      <c r="B129" s="1538"/>
      <c r="C129" s="1538">
        <v>2</v>
      </c>
      <c r="D129" s="1539">
        <v>17821043.905000001</v>
      </c>
      <c r="E129" s="192">
        <v>17821043.905000001</v>
      </c>
    </row>
    <row r="130" spans="1:5" x14ac:dyDescent="0.25">
      <c r="A130" s="522" t="s">
        <v>1227</v>
      </c>
      <c r="B130" s="1538"/>
      <c r="C130" s="1538">
        <v>2</v>
      </c>
      <c r="D130" s="1539">
        <v>17821043.905000001</v>
      </c>
      <c r="E130" s="192">
        <v>17821043.905000001</v>
      </c>
    </row>
    <row r="131" spans="1:5" x14ac:dyDescent="0.25">
      <c r="A131" s="521" t="s">
        <v>546</v>
      </c>
      <c r="B131" s="1538"/>
      <c r="C131" s="1538">
        <v>2</v>
      </c>
      <c r="D131" s="1539">
        <v>18559405.23</v>
      </c>
      <c r="E131" s="192">
        <v>18559405.23</v>
      </c>
    </row>
    <row r="132" spans="1:5" x14ac:dyDescent="0.25">
      <c r="A132" s="522" t="s">
        <v>1205</v>
      </c>
      <c r="B132" s="1538"/>
      <c r="C132" s="1538">
        <v>2</v>
      </c>
      <c r="D132" s="1539">
        <v>18559405.23</v>
      </c>
      <c r="E132" s="192">
        <v>18559405.23</v>
      </c>
    </row>
    <row r="133" spans="1:5" x14ac:dyDescent="0.25">
      <c r="A133" s="520" t="s">
        <v>74</v>
      </c>
      <c r="B133" s="1538"/>
      <c r="C133" s="1538">
        <v>26</v>
      </c>
      <c r="D133" s="1539">
        <v>17868979.000294119</v>
      </c>
      <c r="E133" s="192">
        <v>17914857.378529411</v>
      </c>
    </row>
    <row r="134" spans="1:5" x14ac:dyDescent="0.25">
      <c r="A134" s="521" t="s">
        <v>72</v>
      </c>
      <c r="B134" s="1538"/>
      <c r="C134" s="1538">
        <v>3</v>
      </c>
      <c r="D134" s="1539">
        <v>15904567.25</v>
      </c>
      <c r="E134" s="192">
        <v>15973902.206666665</v>
      </c>
    </row>
    <row r="135" spans="1:5" x14ac:dyDescent="0.25">
      <c r="A135" s="522" t="s">
        <v>1198</v>
      </c>
      <c r="B135" s="1538"/>
      <c r="C135" s="1538">
        <v>1</v>
      </c>
      <c r="D135" s="1539">
        <v>16895938.719999999</v>
      </c>
      <c r="E135" s="192">
        <v>16895938.719999999</v>
      </c>
    </row>
    <row r="136" spans="1:5" x14ac:dyDescent="0.25">
      <c r="A136" s="522" t="s">
        <v>1199</v>
      </c>
      <c r="B136" s="1538"/>
      <c r="C136" s="1538">
        <v>1</v>
      </c>
      <c r="D136" s="1539">
        <v>16517880</v>
      </c>
      <c r="E136" s="192">
        <v>16575935</v>
      </c>
    </row>
    <row r="137" spans="1:5" x14ac:dyDescent="0.25">
      <c r="A137" s="522" t="s">
        <v>1200</v>
      </c>
      <c r="B137" s="1538"/>
      <c r="C137" s="1538">
        <v>1</v>
      </c>
      <c r="D137" s="1539">
        <v>14299883.029999999</v>
      </c>
      <c r="E137" s="192">
        <v>14449832.9</v>
      </c>
    </row>
    <row r="138" spans="1:5" x14ac:dyDescent="0.25">
      <c r="A138" s="521" t="s">
        <v>87</v>
      </c>
      <c r="B138" s="1538"/>
      <c r="C138" s="1538">
        <v>2</v>
      </c>
      <c r="D138" s="1539">
        <v>16443016.850000001</v>
      </c>
      <c r="E138" s="192">
        <v>16443016.850000001</v>
      </c>
    </row>
    <row r="139" spans="1:5" x14ac:dyDescent="0.25">
      <c r="A139" s="522" t="s">
        <v>98</v>
      </c>
      <c r="B139" s="1538"/>
      <c r="C139" s="1538">
        <v>1</v>
      </c>
      <c r="D139" s="1539">
        <v>13918178.439999999</v>
      </c>
      <c r="E139" s="192">
        <v>13918178.439999999</v>
      </c>
    </row>
    <row r="140" spans="1:5" x14ac:dyDescent="0.25">
      <c r="A140" s="522" t="s">
        <v>1202</v>
      </c>
      <c r="B140" s="1538"/>
      <c r="C140" s="1538">
        <v>1</v>
      </c>
      <c r="D140" s="1539">
        <v>18967855.260000002</v>
      </c>
      <c r="E140" s="192">
        <v>18967855.260000002</v>
      </c>
    </row>
    <row r="141" spans="1:5" x14ac:dyDescent="0.25">
      <c r="A141" s="521" t="s">
        <v>97</v>
      </c>
      <c r="B141" s="1538"/>
      <c r="C141" s="1538">
        <v>3</v>
      </c>
      <c r="D141" s="1539">
        <v>16364228.876666667</v>
      </c>
      <c r="E141" s="192">
        <v>16397562.210000001</v>
      </c>
    </row>
    <row r="142" spans="1:5" x14ac:dyDescent="0.25">
      <c r="A142" s="522" t="s">
        <v>1201</v>
      </c>
      <c r="B142" s="1538"/>
      <c r="C142" s="1538">
        <v>2</v>
      </c>
      <c r="D142" s="1539">
        <v>17324706.865000002</v>
      </c>
      <c r="E142" s="192">
        <v>17374706.865000002</v>
      </c>
    </row>
    <row r="143" spans="1:5" x14ac:dyDescent="0.25">
      <c r="A143" s="522" t="s">
        <v>97</v>
      </c>
      <c r="B143" s="1538"/>
      <c r="C143" s="1538">
        <v>1</v>
      </c>
      <c r="D143" s="1539">
        <v>14443272.9</v>
      </c>
      <c r="E143" s="192">
        <v>14443272.9</v>
      </c>
    </row>
    <row r="144" spans="1:5" x14ac:dyDescent="0.25">
      <c r="A144" s="521" t="s">
        <v>74</v>
      </c>
      <c r="B144" s="1538"/>
      <c r="C144" s="1538">
        <v>10</v>
      </c>
      <c r="D144" s="1539">
        <v>18910513.494583324</v>
      </c>
      <c r="E144" s="192">
        <v>19001367.239583325</v>
      </c>
    </row>
    <row r="145" spans="1:5" x14ac:dyDescent="0.25">
      <c r="A145" s="522" t="s">
        <v>903</v>
      </c>
      <c r="B145" s="1538"/>
      <c r="C145" s="1538">
        <v>1</v>
      </c>
      <c r="D145" s="1539">
        <v>14382038.75</v>
      </c>
      <c r="E145" s="192">
        <v>14423863.73</v>
      </c>
    </row>
    <row r="146" spans="1:5" x14ac:dyDescent="0.25">
      <c r="A146" s="522" t="s">
        <v>1197</v>
      </c>
      <c r="B146" s="1538"/>
      <c r="C146" s="1538">
        <v>3</v>
      </c>
      <c r="D146" s="1539">
        <v>19939369.672499999</v>
      </c>
      <c r="E146" s="192">
        <v>20100164.672499999</v>
      </c>
    </row>
    <row r="147" spans="1:5" x14ac:dyDescent="0.25">
      <c r="A147" s="522" t="s">
        <v>1226</v>
      </c>
      <c r="B147" s="1538"/>
      <c r="C147" s="1538">
        <v>6</v>
      </c>
      <c r="D147" s="1539">
        <v>21381275.883333299</v>
      </c>
      <c r="E147" s="192">
        <v>21381275.883333299</v>
      </c>
    </row>
    <row r="148" spans="1:5" x14ac:dyDescent="0.25">
      <c r="A148" s="521" t="s">
        <v>779</v>
      </c>
      <c r="B148" s="1538"/>
      <c r="C148" s="1538">
        <v>1</v>
      </c>
      <c r="D148" s="1539">
        <v>13701570.32</v>
      </c>
      <c r="E148" s="192">
        <v>13701570.32</v>
      </c>
    </row>
    <row r="149" spans="1:5" x14ac:dyDescent="0.25">
      <c r="A149" s="522" t="s">
        <v>779</v>
      </c>
      <c r="B149" s="1538"/>
      <c r="C149" s="1538">
        <v>1</v>
      </c>
      <c r="D149" s="1539">
        <v>13701570.32</v>
      </c>
      <c r="E149" s="192">
        <v>13701570.32</v>
      </c>
    </row>
    <row r="150" spans="1:5" x14ac:dyDescent="0.25">
      <c r="A150" s="521" t="s">
        <v>1176</v>
      </c>
      <c r="B150" s="1538"/>
      <c r="C150" s="1538">
        <v>2</v>
      </c>
      <c r="D150" s="1539">
        <v>16766586.029999999</v>
      </c>
      <c r="E150" s="192">
        <v>16766586.029999999</v>
      </c>
    </row>
    <row r="151" spans="1:5" x14ac:dyDescent="0.25">
      <c r="A151" s="522" t="s">
        <v>1203</v>
      </c>
      <c r="B151" s="1538"/>
      <c r="C151" s="1538">
        <v>2</v>
      </c>
      <c r="D151" s="1539">
        <v>16766586.029999999</v>
      </c>
      <c r="E151" s="192">
        <v>16766586.029999999</v>
      </c>
    </row>
    <row r="152" spans="1:5" x14ac:dyDescent="0.25">
      <c r="A152" s="521" t="s">
        <v>1179</v>
      </c>
      <c r="B152" s="1538"/>
      <c r="C152" s="1538">
        <v>2</v>
      </c>
      <c r="D152" s="1539">
        <v>25383662.240000002</v>
      </c>
      <c r="E152" s="192">
        <v>25383662.240000002</v>
      </c>
    </row>
    <row r="153" spans="1:5" x14ac:dyDescent="0.25">
      <c r="A153" s="522" t="s">
        <v>593</v>
      </c>
      <c r="B153" s="1538"/>
      <c r="C153" s="1538">
        <v>1</v>
      </c>
      <c r="D153" s="1539">
        <v>27032118</v>
      </c>
      <c r="E153" s="192">
        <v>27032118</v>
      </c>
    </row>
    <row r="154" spans="1:5" x14ac:dyDescent="0.25">
      <c r="A154" s="522" t="s">
        <v>1180</v>
      </c>
      <c r="B154" s="1538"/>
      <c r="C154" s="1538">
        <v>1</v>
      </c>
      <c r="D154" s="1539">
        <v>23735206.48</v>
      </c>
      <c r="E154" s="192">
        <v>23735206.48</v>
      </c>
    </row>
    <row r="155" spans="1:5" x14ac:dyDescent="0.25">
      <c r="A155" s="521" t="s">
        <v>1204</v>
      </c>
      <c r="B155" s="1538"/>
      <c r="C155" s="1538">
        <v>3</v>
      </c>
      <c r="D155" s="1539">
        <v>17202686.116666701</v>
      </c>
      <c r="E155" s="192">
        <v>17311198.696666699</v>
      </c>
    </row>
    <row r="156" spans="1:5" x14ac:dyDescent="0.25">
      <c r="A156" s="522" t="s">
        <v>1204</v>
      </c>
      <c r="B156" s="1538"/>
      <c r="C156" s="1538">
        <v>3</v>
      </c>
      <c r="D156" s="1539">
        <v>17202686.116666701</v>
      </c>
      <c r="E156" s="192">
        <v>17311198.696666699</v>
      </c>
    </row>
    <row r="157" spans="1:5" x14ac:dyDescent="0.25">
      <c r="A157" s="520" t="s">
        <v>103</v>
      </c>
      <c r="B157" s="1538"/>
      <c r="C157" s="1538">
        <v>8</v>
      </c>
      <c r="D157" s="1539">
        <v>18437242.773333333</v>
      </c>
      <c r="E157" s="192">
        <v>18473933.265000001</v>
      </c>
    </row>
    <row r="158" spans="1:5" x14ac:dyDescent="0.25">
      <c r="A158" s="521" t="s">
        <v>94</v>
      </c>
      <c r="B158" s="1538"/>
      <c r="C158" s="1538">
        <v>1</v>
      </c>
      <c r="D158" s="1539">
        <v>25632012.5</v>
      </c>
      <c r="E158" s="192">
        <v>25632012.5</v>
      </c>
    </row>
    <row r="159" spans="1:5" x14ac:dyDescent="0.25">
      <c r="A159" s="522" t="s">
        <v>1189</v>
      </c>
      <c r="B159" s="1538"/>
      <c r="C159" s="1538">
        <v>1</v>
      </c>
      <c r="D159" s="1539">
        <v>25632012.5</v>
      </c>
      <c r="E159" s="192">
        <v>25632012.5</v>
      </c>
    </row>
    <row r="160" spans="1:5" x14ac:dyDescent="0.25">
      <c r="A160" s="521" t="s">
        <v>109</v>
      </c>
      <c r="B160" s="1538"/>
      <c r="C160" s="1538">
        <v>6</v>
      </c>
      <c r="D160" s="1539">
        <v>17237396.370000001</v>
      </c>
      <c r="E160" s="192">
        <v>17288346.370000001</v>
      </c>
    </row>
    <row r="161" spans="1:5" x14ac:dyDescent="0.25">
      <c r="A161" s="522" t="s">
        <v>82</v>
      </c>
      <c r="B161" s="1538"/>
      <c r="C161" s="1538">
        <v>1</v>
      </c>
      <c r="D161" s="1539">
        <v>16530824.720000001</v>
      </c>
      <c r="E161" s="192">
        <v>16630824.720000001</v>
      </c>
    </row>
    <row r="162" spans="1:5" x14ac:dyDescent="0.25">
      <c r="A162" s="522" t="s">
        <v>1192</v>
      </c>
      <c r="B162" s="1538"/>
      <c r="C162" s="1538">
        <v>2</v>
      </c>
      <c r="D162" s="1539">
        <v>17266508.449999999</v>
      </c>
      <c r="E162" s="192">
        <v>17370308.449999999</v>
      </c>
    </row>
    <row r="163" spans="1:5" x14ac:dyDescent="0.25">
      <c r="A163" s="522" t="s">
        <v>1220</v>
      </c>
      <c r="B163" s="1538"/>
      <c r="C163" s="1538">
        <v>2</v>
      </c>
      <c r="D163" s="1539">
        <v>17179229.120000001</v>
      </c>
      <c r="E163" s="192">
        <v>17179229.120000001</v>
      </c>
    </row>
    <row r="164" spans="1:5" x14ac:dyDescent="0.25">
      <c r="A164" s="522" t="s">
        <v>1221</v>
      </c>
      <c r="B164" s="1538"/>
      <c r="C164" s="1538">
        <v>1</v>
      </c>
      <c r="D164" s="1539">
        <v>17973023.190000001</v>
      </c>
      <c r="E164" s="192">
        <v>17973023.190000001</v>
      </c>
    </row>
    <row r="165" spans="1:5" x14ac:dyDescent="0.25">
      <c r="A165" s="521" t="s">
        <v>1190</v>
      </c>
      <c r="B165" s="1538"/>
      <c r="C165" s="1538">
        <v>1</v>
      </c>
      <c r="D165" s="1539">
        <v>16041858.66</v>
      </c>
      <c r="E165" s="192">
        <v>16058201.609999999</v>
      </c>
    </row>
    <row r="166" spans="1:5" x14ac:dyDescent="0.25">
      <c r="A166" s="522" t="s">
        <v>1191</v>
      </c>
      <c r="B166" s="1538"/>
      <c r="C166" s="1538">
        <v>1</v>
      </c>
      <c r="D166" s="1539">
        <v>16041858.66</v>
      </c>
      <c r="E166" s="192">
        <v>16058201.609999999</v>
      </c>
    </row>
    <row r="167" spans="1:5" x14ac:dyDescent="0.25">
      <c r="A167" s="1541" t="s">
        <v>121</v>
      </c>
      <c r="B167" s="1538"/>
      <c r="C167" s="1538">
        <v>1</v>
      </c>
      <c r="D167" s="1539">
        <v>20235645.5</v>
      </c>
      <c r="E167" s="192">
        <v>20235645.5</v>
      </c>
    </row>
    <row r="168" spans="1:5" x14ac:dyDescent="0.25">
      <c r="A168" s="520" t="s">
        <v>11</v>
      </c>
      <c r="B168" s="1538"/>
      <c r="C168" s="1538">
        <v>1</v>
      </c>
      <c r="D168" s="1539">
        <v>20235645.5</v>
      </c>
      <c r="E168" s="192">
        <v>20235645.5</v>
      </c>
    </row>
    <row r="169" spans="1:5" x14ac:dyDescent="0.25">
      <c r="A169" s="521" t="s">
        <v>84</v>
      </c>
      <c r="B169" s="1538"/>
      <c r="C169" s="1538">
        <v>1</v>
      </c>
      <c r="D169" s="1539">
        <v>20235645.5</v>
      </c>
      <c r="E169" s="192">
        <v>20235645.5</v>
      </c>
    </row>
    <row r="170" spans="1:5" x14ac:dyDescent="0.25">
      <c r="A170" s="522" t="s">
        <v>686</v>
      </c>
      <c r="B170" s="1538"/>
      <c r="C170" s="1538">
        <v>1</v>
      </c>
      <c r="D170" s="1539">
        <v>20235645.5</v>
      </c>
      <c r="E170" s="192">
        <v>20235645.5</v>
      </c>
    </row>
    <row r="171" spans="1:5" x14ac:dyDescent="0.25">
      <c r="A171" s="1541">
        <v>116</v>
      </c>
      <c r="B171" s="1538">
        <v>5</v>
      </c>
      <c r="C171" s="1538">
        <v>2</v>
      </c>
      <c r="D171" s="1539">
        <v>11223143.718571428</v>
      </c>
      <c r="E171" s="192">
        <v>11390894.018571427</v>
      </c>
    </row>
    <row r="172" spans="1:5" x14ac:dyDescent="0.25">
      <c r="A172" s="520" t="s">
        <v>11</v>
      </c>
      <c r="B172" s="1538">
        <v>2</v>
      </c>
      <c r="C172" s="1538">
        <v>1</v>
      </c>
      <c r="D172" s="1539">
        <v>11247705.08</v>
      </c>
      <c r="E172" s="192">
        <v>11358805.359999999</v>
      </c>
    </row>
    <row r="173" spans="1:5" x14ac:dyDescent="0.25">
      <c r="A173" s="521" t="s">
        <v>95</v>
      </c>
      <c r="B173" s="1538">
        <v>1</v>
      </c>
      <c r="C173" s="1538"/>
      <c r="D173" s="1539">
        <v>9300000</v>
      </c>
      <c r="E173" s="192">
        <v>9466650.4199999999</v>
      </c>
    </row>
    <row r="174" spans="1:5" x14ac:dyDescent="0.25">
      <c r="A174" s="522" t="s">
        <v>96</v>
      </c>
      <c r="B174" s="1538">
        <v>1</v>
      </c>
      <c r="C174" s="1538"/>
      <c r="D174" s="1539">
        <v>9300000</v>
      </c>
      <c r="E174" s="192">
        <v>9466650.4199999999</v>
      </c>
    </row>
    <row r="175" spans="1:5" x14ac:dyDescent="0.25">
      <c r="A175" s="521" t="s">
        <v>104</v>
      </c>
      <c r="B175" s="1538">
        <v>1</v>
      </c>
      <c r="C175" s="1538"/>
      <c r="D175" s="1539">
        <v>9300000</v>
      </c>
      <c r="E175" s="192">
        <v>9466650.4199999999</v>
      </c>
    </row>
    <row r="176" spans="1:5" x14ac:dyDescent="0.25">
      <c r="A176" s="522" t="s">
        <v>564</v>
      </c>
      <c r="B176" s="1538">
        <v>1</v>
      </c>
      <c r="C176" s="1538"/>
      <c r="D176" s="1539">
        <v>9300000</v>
      </c>
      <c r="E176" s="192">
        <v>9466650.4199999999</v>
      </c>
    </row>
    <row r="177" spans="1:5" x14ac:dyDescent="0.25">
      <c r="A177" s="521" t="s">
        <v>1211</v>
      </c>
      <c r="B177" s="1538"/>
      <c r="C177" s="1538">
        <v>1</v>
      </c>
      <c r="D177" s="1539">
        <v>15143115.24</v>
      </c>
      <c r="E177" s="192">
        <v>15143115.24</v>
      </c>
    </row>
    <row r="178" spans="1:5" x14ac:dyDescent="0.25">
      <c r="A178" s="522" t="s">
        <v>1212</v>
      </c>
      <c r="B178" s="1538"/>
      <c r="C178" s="1538">
        <v>1</v>
      </c>
      <c r="D178" s="1539">
        <v>15143115.24</v>
      </c>
      <c r="E178" s="192">
        <v>15143115.24</v>
      </c>
    </row>
    <row r="179" spans="1:5" x14ac:dyDescent="0.25">
      <c r="A179" s="520" t="s">
        <v>73</v>
      </c>
      <c r="B179" s="1538"/>
      <c r="C179" s="1538">
        <v>1</v>
      </c>
      <c r="D179" s="1539">
        <v>17259890.789999999</v>
      </c>
      <c r="E179" s="192">
        <v>17259890.789999999</v>
      </c>
    </row>
    <row r="180" spans="1:5" x14ac:dyDescent="0.25">
      <c r="A180" s="521" t="s">
        <v>778</v>
      </c>
      <c r="B180" s="1538"/>
      <c r="C180" s="1538">
        <v>1</v>
      </c>
      <c r="D180" s="1539">
        <v>17259890.789999999</v>
      </c>
      <c r="E180" s="192">
        <v>17259890.789999999</v>
      </c>
    </row>
    <row r="181" spans="1:5" x14ac:dyDescent="0.25">
      <c r="A181" s="522" t="s">
        <v>941</v>
      </c>
      <c r="B181" s="1538"/>
      <c r="C181" s="1538">
        <v>1</v>
      </c>
      <c r="D181" s="1539">
        <v>17259890.789999999</v>
      </c>
      <c r="E181" s="192">
        <v>17259890.789999999</v>
      </c>
    </row>
    <row r="182" spans="1:5" x14ac:dyDescent="0.25">
      <c r="A182" s="520" t="s">
        <v>74</v>
      </c>
      <c r="B182" s="1538">
        <v>3</v>
      </c>
      <c r="C182" s="1538"/>
      <c r="D182" s="1539">
        <v>9186333.333333334</v>
      </c>
      <c r="E182" s="192">
        <v>9466650.4199999999</v>
      </c>
    </row>
    <row r="183" spans="1:5" x14ac:dyDescent="0.25">
      <c r="A183" s="521" t="s">
        <v>74</v>
      </c>
      <c r="B183" s="1538">
        <v>2</v>
      </c>
      <c r="C183" s="1538"/>
      <c r="D183" s="1539">
        <v>9300000</v>
      </c>
      <c r="E183" s="192">
        <v>9466650.4199999999</v>
      </c>
    </row>
    <row r="184" spans="1:5" x14ac:dyDescent="0.25">
      <c r="A184" s="522" t="s">
        <v>1181</v>
      </c>
      <c r="B184" s="1538">
        <v>1</v>
      </c>
      <c r="C184" s="1538"/>
      <c r="D184" s="1539">
        <v>9300000</v>
      </c>
      <c r="E184" s="192">
        <v>9466650.4199999999</v>
      </c>
    </row>
    <row r="185" spans="1:5" x14ac:dyDescent="0.25">
      <c r="A185" s="522" t="s">
        <v>1182</v>
      </c>
      <c r="B185" s="1538">
        <v>1</v>
      </c>
      <c r="C185" s="1538"/>
      <c r="D185" s="1539">
        <v>9300000</v>
      </c>
      <c r="E185" s="192">
        <v>9466650.4199999999</v>
      </c>
    </row>
    <row r="186" spans="1:5" x14ac:dyDescent="0.25">
      <c r="A186" s="521" t="s">
        <v>1183</v>
      </c>
      <c r="B186" s="1538">
        <v>1</v>
      </c>
      <c r="C186" s="1538"/>
      <c r="D186" s="1539">
        <v>8959000</v>
      </c>
      <c r="E186" s="192">
        <v>9466650.4199999999</v>
      </c>
    </row>
    <row r="187" spans="1:5" x14ac:dyDescent="0.25">
      <c r="A187" s="522" t="s">
        <v>1184</v>
      </c>
      <c r="B187" s="1538">
        <v>1</v>
      </c>
      <c r="C187" s="1538"/>
      <c r="D187" s="1539">
        <v>8959000</v>
      </c>
      <c r="E187" s="192">
        <v>9466650.4199999999</v>
      </c>
    </row>
    <row r="188" spans="1:5" x14ac:dyDescent="0.25">
      <c r="A188" s="1541">
        <v>88</v>
      </c>
      <c r="B188" s="1538"/>
      <c r="C188" s="1538">
        <v>1</v>
      </c>
      <c r="D188" s="1539">
        <v>20188940.120000001</v>
      </c>
      <c r="E188" s="192">
        <v>20188940.120000001</v>
      </c>
    </row>
    <row r="189" spans="1:5" x14ac:dyDescent="0.25">
      <c r="A189" s="520" t="s">
        <v>74</v>
      </c>
      <c r="B189" s="1538"/>
      <c r="C189" s="1538">
        <v>1</v>
      </c>
      <c r="D189" s="1539">
        <v>20188940.120000001</v>
      </c>
      <c r="E189" s="192">
        <v>20188940.120000001</v>
      </c>
    </row>
    <row r="190" spans="1:5" x14ac:dyDescent="0.25">
      <c r="A190" s="521" t="s">
        <v>75</v>
      </c>
      <c r="B190" s="1538"/>
      <c r="C190" s="1538">
        <v>1</v>
      </c>
      <c r="D190" s="1539">
        <v>20188940.120000001</v>
      </c>
      <c r="E190" s="192">
        <v>20188940.120000001</v>
      </c>
    </row>
    <row r="191" spans="1:5" x14ac:dyDescent="0.25">
      <c r="A191" s="522" t="s">
        <v>114</v>
      </c>
      <c r="B191" s="1538"/>
      <c r="C191" s="1538">
        <v>1</v>
      </c>
      <c r="D191" s="1539">
        <v>20188940.120000001</v>
      </c>
      <c r="E191" s="192">
        <v>20188940.120000001</v>
      </c>
    </row>
    <row r="192" spans="1:5" x14ac:dyDescent="0.25">
      <c r="A192" s="1541">
        <v>32</v>
      </c>
      <c r="B192" s="1538"/>
      <c r="C192" s="1538">
        <v>1</v>
      </c>
      <c r="D192" s="1539">
        <v>15616337.48</v>
      </c>
      <c r="E192" s="192">
        <v>15616337.48</v>
      </c>
    </row>
    <row r="193" spans="1:5" x14ac:dyDescent="0.25">
      <c r="A193" s="520" t="s">
        <v>11</v>
      </c>
      <c r="B193" s="1538"/>
      <c r="C193" s="1538">
        <v>1</v>
      </c>
      <c r="D193" s="1539">
        <v>15616337.48</v>
      </c>
      <c r="E193" s="192">
        <v>15616337.48</v>
      </c>
    </row>
    <row r="194" spans="1:5" x14ac:dyDescent="0.25">
      <c r="A194" s="521" t="s">
        <v>99</v>
      </c>
      <c r="B194" s="1538"/>
      <c r="C194" s="1538">
        <v>1</v>
      </c>
      <c r="D194" s="1539">
        <v>15616337.48</v>
      </c>
      <c r="E194" s="192">
        <v>15616337.48</v>
      </c>
    </row>
    <row r="195" spans="1:5" x14ac:dyDescent="0.25">
      <c r="A195" s="522" t="s">
        <v>904</v>
      </c>
      <c r="B195" s="1538"/>
      <c r="C195" s="1538">
        <v>1</v>
      </c>
      <c r="D195" s="1539">
        <v>15616337.48</v>
      </c>
      <c r="E195" s="192">
        <v>15616337.48</v>
      </c>
    </row>
    <row r="196" spans="1:5" x14ac:dyDescent="0.25">
      <c r="A196" s="1541">
        <v>26</v>
      </c>
      <c r="B196" s="1538">
        <v>2</v>
      </c>
      <c r="C196" s="1538"/>
      <c r="D196" s="1539">
        <v>8518000</v>
      </c>
      <c r="E196" s="192">
        <v>18540198.234999999</v>
      </c>
    </row>
    <row r="197" spans="1:5" x14ac:dyDescent="0.25">
      <c r="A197" s="520" t="s">
        <v>105</v>
      </c>
      <c r="B197" s="1538">
        <v>1</v>
      </c>
      <c r="C197" s="1538"/>
      <c r="D197" s="1539">
        <v>7993000</v>
      </c>
      <c r="E197" s="192">
        <v>21512805.969999999</v>
      </c>
    </row>
    <row r="198" spans="1:5" x14ac:dyDescent="0.25">
      <c r="A198" s="521" t="s">
        <v>107</v>
      </c>
      <c r="B198" s="1538">
        <v>1</v>
      </c>
      <c r="C198" s="1538"/>
      <c r="D198" s="1539">
        <v>7993000</v>
      </c>
      <c r="E198" s="192">
        <v>21512805.969999999</v>
      </c>
    </row>
    <row r="199" spans="1:5" x14ac:dyDescent="0.25">
      <c r="A199" s="522" t="s">
        <v>573</v>
      </c>
      <c r="B199" s="1538">
        <v>1</v>
      </c>
      <c r="C199" s="1538"/>
      <c r="D199" s="1539">
        <v>7993000</v>
      </c>
      <c r="E199" s="192">
        <v>21512805.969999999</v>
      </c>
    </row>
    <row r="200" spans="1:5" x14ac:dyDescent="0.25">
      <c r="A200" s="520" t="s">
        <v>74</v>
      </c>
      <c r="B200" s="1538">
        <v>1</v>
      </c>
      <c r="C200" s="1538"/>
      <c r="D200" s="1539">
        <v>9043000</v>
      </c>
      <c r="E200" s="192">
        <v>15567590.5</v>
      </c>
    </row>
    <row r="201" spans="1:5" x14ac:dyDescent="0.25">
      <c r="A201" s="521" t="s">
        <v>1179</v>
      </c>
      <c r="B201" s="1538">
        <v>1</v>
      </c>
      <c r="C201" s="1538"/>
      <c r="D201" s="1539">
        <v>9043000</v>
      </c>
      <c r="E201" s="192">
        <v>15567590.5</v>
      </c>
    </row>
    <row r="202" spans="1:5" x14ac:dyDescent="0.25">
      <c r="A202" s="522" t="s">
        <v>1180</v>
      </c>
      <c r="B202" s="1538">
        <v>1</v>
      </c>
      <c r="C202" s="1538"/>
      <c r="D202" s="1539">
        <v>9043000</v>
      </c>
      <c r="E202" s="192">
        <v>15567590.5</v>
      </c>
    </row>
    <row r="203" spans="1:5" x14ac:dyDescent="0.25">
      <c r="A203" s="1541">
        <v>117</v>
      </c>
      <c r="B203" s="1538">
        <v>6</v>
      </c>
      <c r="C203" s="1538">
        <v>5</v>
      </c>
      <c r="D203" s="1539">
        <v>13312120.445454545</v>
      </c>
      <c r="E203" s="192">
        <v>13492177.611818181</v>
      </c>
    </row>
    <row r="204" spans="1:5" x14ac:dyDescent="0.25">
      <c r="A204" s="520" t="s">
        <v>11</v>
      </c>
      <c r="B204" s="1538">
        <v>1</v>
      </c>
      <c r="C204" s="1538">
        <v>2</v>
      </c>
      <c r="D204" s="1539">
        <v>16084394.426666668</v>
      </c>
      <c r="E204" s="192">
        <v>16154825.709999999</v>
      </c>
    </row>
    <row r="205" spans="1:5" x14ac:dyDescent="0.25">
      <c r="A205" s="521" t="s">
        <v>95</v>
      </c>
      <c r="B205" s="1538">
        <v>1</v>
      </c>
      <c r="C205" s="1538"/>
      <c r="D205" s="1539">
        <v>9300000</v>
      </c>
      <c r="E205" s="192">
        <v>9511293.8499999996</v>
      </c>
    </row>
    <row r="206" spans="1:5" x14ac:dyDescent="0.25">
      <c r="A206" s="522" t="s">
        <v>96</v>
      </c>
      <c r="B206" s="1538">
        <v>1</v>
      </c>
      <c r="C206" s="1538"/>
      <c r="D206" s="1539">
        <v>9300000</v>
      </c>
      <c r="E206" s="192">
        <v>9511293.8499999996</v>
      </c>
    </row>
    <row r="207" spans="1:5" x14ac:dyDescent="0.25">
      <c r="A207" s="521" t="s">
        <v>565</v>
      </c>
      <c r="B207" s="1538"/>
      <c r="C207" s="1538">
        <v>1</v>
      </c>
      <c r="D207" s="1539">
        <v>14992146.74</v>
      </c>
      <c r="E207" s="192">
        <v>14992146.74</v>
      </c>
    </row>
    <row r="208" spans="1:5" x14ac:dyDescent="0.25">
      <c r="A208" s="522" t="s">
        <v>565</v>
      </c>
      <c r="B208" s="1538"/>
      <c r="C208" s="1538">
        <v>1</v>
      </c>
      <c r="D208" s="1539">
        <v>14992146.74</v>
      </c>
      <c r="E208" s="192">
        <v>14992146.74</v>
      </c>
    </row>
    <row r="209" spans="1:5" x14ac:dyDescent="0.25">
      <c r="A209" s="521" t="s">
        <v>905</v>
      </c>
      <c r="B209" s="1538"/>
      <c r="C209" s="1538">
        <v>1</v>
      </c>
      <c r="D209" s="1539">
        <v>23961036.539999999</v>
      </c>
      <c r="E209" s="192">
        <v>23961036.539999999</v>
      </c>
    </row>
    <row r="210" spans="1:5" x14ac:dyDescent="0.25">
      <c r="A210" s="522" t="s">
        <v>687</v>
      </c>
      <c r="B210" s="1538"/>
      <c r="C210" s="1538">
        <v>1</v>
      </c>
      <c r="D210" s="1539">
        <v>23961036.539999999</v>
      </c>
      <c r="E210" s="192">
        <v>23961036.539999999</v>
      </c>
    </row>
    <row r="211" spans="1:5" x14ac:dyDescent="0.25">
      <c r="A211" s="520" t="s">
        <v>73</v>
      </c>
      <c r="B211" s="1538">
        <v>1</v>
      </c>
      <c r="C211" s="1538">
        <v>2</v>
      </c>
      <c r="D211" s="1539">
        <v>16179380.539999999</v>
      </c>
      <c r="E211" s="192">
        <v>16287145.123333333</v>
      </c>
    </row>
    <row r="212" spans="1:5" x14ac:dyDescent="0.25">
      <c r="A212" s="521" t="s">
        <v>86</v>
      </c>
      <c r="B212" s="1538"/>
      <c r="C212" s="1538">
        <v>1</v>
      </c>
      <c r="D212" s="1539">
        <v>18029506.219999999</v>
      </c>
      <c r="E212" s="192">
        <v>18029506.219999999</v>
      </c>
    </row>
    <row r="213" spans="1:5" x14ac:dyDescent="0.25">
      <c r="A213" s="522" t="s">
        <v>1213</v>
      </c>
      <c r="B213" s="1538"/>
      <c r="C213" s="1538">
        <v>1</v>
      </c>
      <c r="D213" s="1539">
        <v>18029506.219999999</v>
      </c>
      <c r="E213" s="192">
        <v>18029506.219999999</v>
      </c>
    </row>
    <row r="214" spans="1:5" x14ac:dyDescent="0.25">
      <c r="A214" s="521" t="s">
        <v>681</v>
      </c>
      <c r="B214" s="1538">
        <v>1</v>
      </c>
      <c r="C214" s="1538"/>
      <c r="D214" s="1539">
        <v>9188000</v>
      </c>
      <c r="E214" s="192">
        <v>9511293.75</v>
      </c>
    </row>
    <row r="215" spans="1:5" x14ac:dyDescent="0.25">
      <c r="A215" s="522" t="s">
        <v>1187</v>
      </c>
      <c r="B215" s="1538">
        <v>1</v>
      </c>
      <c r="C215" s="1538"/>
      <c r="D215" s="1539">
        <v>9188000</v>
      </c>
      <c r="E215" s="192">
        <v>9511293.75</v>
      </c>
    </row>
    <row r="216" spans="1:5" x14ac:dyDescent="0.25">
      <c r="A216" s="521" t="s">
        <v>1196</v>
      </c>
      <c r="B216" s="1538"/>
      <c r="C216" s="1538">
        <v>1</v>
      </c>
      <c r="D216" s="1539">
        <v>21320635.399999999</v>
      </c>
      <c r="E216" s="192">
        <v>21320635.399999999</v>
      </c>
    </row>
    <row r="217" spans="1:5" x14ac:dyDescent="0.25">
      <c r="A217" s="522" t="s">
        <v>1196</v>
      </c>
      <c r="B217" s="1538"/>
      <c r="C217" s="1538">
        <v>1</v>
      </c>
      <c r="D217" s="1539">
        <v>21320635.399999999</v>
      </c>
      <c r="E217" s="192">
        <v>21320635.399999999</v>
      </c>
    </row>
    <row r="218" spans="1:5" x14ac:dyDescent="0.25">
      <c r="A218" s="520" t="s">
        <v>74</v>
      </c>
      <c r="B218" s="1538">
        <v>3</v>
      </c>
      <c r="C218" s="1538">
        <v>1</v>
      </c>
      <c r="D218" s="1539">
        <v>10128750</v>
      </c>
      <c r="E218" s="192">
        <v>10394186.870000001</v>
      </c>
    </row>
    <row r="219" spans="1:5" x14ac:dyDescent="0.25">
      <c r="A219" s="521" t="s">
        <v>74</v>
      </c>
      <c r="B219" s="1538">
        <v>3</v>
      </c>
      <c r="C219" s="1538"/>
      <c r="D219" s="1539">
        <v>9265000</v>
      </c>
      <c r="E219" s="192">
        <v>9511195.8666666672</v>
      </c>
    </row>
    <row r="220" spans="1:5" x14ac:dyDescent="0.25">
      <c r="A220" s="522" t="s">
        <v>903</v>
      </c>
      <c r="B220" s="1538">
        <v>1</v>
      </c>
      <c r="C220" s="1538"/>
      <c r="D220" s="1539">
        <v>9300000</v>
      </c>
      <c r="E220" s="192">
        <v>9511293.75</v>
      </c>
    </row>
    <row r="221" spans="1:5" x14ac:dyDescent="0.25">
      <c r="A221" s="522" t="s">
        <v>74</v>
      </c>
      <c r="B221" s="1538">
        <v>1</v>
      </c>
      <c r="C221" s="1538"/>
      <c r="D221" s="1539">
        <v>9300000</v>
      </c>
      <c r="E221" s="192">
        <v>9511293.8499999996</v>
      </c>
    </row>
    <row r="222" spans="1:5" x14ac:dyDescent="0.25">
      <c r="A222" s="522" t="s">
        <v>1188</v>
      </c>
      <c r="B222" s="1538">
        <v>1</v>
      </c>
      <c r="C222" s="1538"/>
      <c r="D222" s="1539">
        <v>9195000</v>
      </c>
      <c r="E222" s="192">
        <v>9511000</v>
      </c>
    </row>
    <row r="223" spans="1:5" x14ac:dyDescent="0.25">
      <c r="A223" s="521" t="s">
        <v>1228</v>
      </c>
      <c r="B223" s="1538"/>
      <c r="C223" s="1538">
        <v>1</v>
      </c>
      <c r="D223" s="1539">
        <v>12720000</v>
      </c>
      <c r="E223" s="192">
        <v>13043159.880000001</v>
      </c>
    </row>
    <row r="224" spans="1:5" x14ac:dyDescent="0.25">
      <c r="A224" s="522" t="s">
        <v>1229</v>
      </c>
      <c r="B224" s="1538"/>
      <c r="C224" s="1538">
        <v>1</v>
      </c>
      <c r="D224" s="1539">
        <v>12720000</v>
      </c>
      <c r="E224" s="192">
        <v>13043159.880000001</v>
      </c>
    </row>
    <row r="225" spans="1:5" x14ac:dyDescent="0.25">
      <c r="A225" s="520" t="s">
        <v>103</v>
      </c>
      <c r="B225" s="1538">
        <v>1</v>
      </c>
      <c r="C225" s="1538"/>
      <c r="D225" s="1539">
        <v>9127000</v>
      </c>
      <c r="E225" s="192">
        <v>9511293.75</v>
      </c>
    </row>
    <row r="226" spans="1:5" x14ac:dyDescent="0.25">
      <c r="A226" s="521" t="s">
        <v>1185</v>
      </c>
      <c r="B226" s="1538">
        <v>1</v>
      </c>
      <c r="C226" s="1538"/>
      <c r="D226" s="1539">
        <v>9127000</v>
      </c>
      <c r="E226" s="192">
        <v>9511293.75</v>
      </c>
    </row>
    <row r="227" spans="1:5" x14ac:dyDescent="0.25">
      <c r="A227" s="522" t="s">
        <v>1186</v>
      </c>
      <c r="B227" s="1538">
        <v>1</v>
      </c>
      <c r="C227" s="1538"/>
      <c r="D227" s="1539">
        <v>9127000</v>
      </c>
      <c r="E227" s="192">
        <v>9511293.75</v>
      </c>
    </row>
    <row r="228" spans="1:5" x14ac:dyDescent="0.25">
      <c r="A228" s="1541">
        <v>101</v>
      </c>
      <c r="B228" s="1538"/>
      <c r="C228" s="1538">
        <v>6</v>
      </c>
      <c r="D228" s="1539">
        <v>20298719.293333333</v>
      </c>
      <c r="E228" s="192">
        <v>20426743.526666667</v>
      </c>
    </row>
    <row r="229" spans="1:5" x14ac:dyDescent="0.25">
      <c r="A229" s="520" t="s">
        <v>11</v>
      </c>
      <c r="B229" s="1538"/>
      <c r="C229" s="1538">
        <v>1</v>
      </c>
      <c r="D229" s="1539">
        <v>20247778.09</v>
      </c>
      <c r="E229" s="192">
        <v>20301975.66</v>
      </c>
    </row>
    <row r="230" spans="1:5" x14ac:dyDescent="0.25">
      <c r="A230" s="521" t="s">
        <v>83</v>
      </c>
      <c r="B230" s="1538"/>
      <c r="C230" s="1538">
        <v>1</v>
      </c>
      <c r="D230" s="1539">
        <v>20247778.09</v>
      </c>
      <c r="E230" s="192">
        <v>20301975.66</v>
      </c>
    </row>
    <row r="231" spans="1:5" x14ac:dyDescent="0.25">
      <c r="A231" s="522" t="s">
        <v>83</v>
      </c>
      <c r="B231" s="1538"/>
      <c r="C231" s="1538">
        <v>1</v>
      </c>
      <c r="D231" s="1539">
        <v>20247778.09</v>
      </c>
      <c r="E231" s="192">
        <v>20301975.66</v>
      </c>
    </row>
    <row r="232" spans="1:5" x14ac:dyDescent="0.25">
      <c r="A232" s="520" t="s">
        <v>73</v>
      </c>
      <c r="B232" s="1538"/>
      <c r="C232" s="1538">
        <v>2</v>
      </c>
      <c r="D232" s="1539">
        <v>18499080.060000002</v>
      </c>
      <c r="E232" s="192">
        <v>18682492.829999998</v>
      </c>
    </row>
    <row r="233" spans="1:5" x14ac:dyDescent="0.25">
      <c r="A233" s="521" t="s">
        <v>563</v>
      </c>
      <c r="B233" s="1538"/>
      <c r="C233" s="1538">
        <v>1</v>
      </c>
      <c r="D233" s="1539">
        <v>22853335.120000001</v>
      </c>
      <c r="E233" s="192">
        <v>23025335.66</v>
      </c>
    </row>
    <row r="234" spans="1:5" x14ac:dyDescent="0.25">
      <c r="A234" s="522" t="s">
        <v>563</v>
      </c>
      <c r="B234" s="1538"/>
      <c r="C234" s="1538">
        <v>1</v>
      </c>
      <c r="D234" s="1539">
        <v>22853335.120000001</v>
      </c>
      <c r="E234" s="192">
        <v>23025335.66</v>
      </c>
    </row>
    <row r="235" spans="1:5" x14ac:dyDescent="0.25">
      <c r="A235" s="521" t="s">
        <v>681</v>
      </c>
      <c r="B235" s="1538"/>
      <c r="C235" s="1538">
        <v>1</v>
      </c>
      <c r="D235" s="1539">
        <v>14144825</v>
      </c>
      <c r="E235" s="192">
        <v>14339650</v>
      </c>
    </row>
    <row r="236" spans="1:5" x14ac:dyDescent="0.25">
      <c r="A236" s="522" t="s">
        <v>1187</v>
      </c>
      <c r="B236" s="1538"/>
      <c r="C236" s="1538">
        <v>1</v>
      </c>
      <c r="D236" s="1539">
        <v>14144825</v>
      </c>
      <c r="E236" s="192">
        <v>14339650</v>
      </c>
    </row>
    <row r="237" spans="1:5" x14ac:dyDescent="0.25">
      <c r="A237" s="520" t="s">
        <v>105</v>
      </c>
      <c r="B237" s="1538"/>
      <c r="C237" s="1538">
        <v>1</v>
      </c>
      <c r="D237" s="1539">
        <v>18246425.539999999</v>
      </c>
      <c r="E237" s="192">
        <v>18246425.539999999</v>
      </c>
    </row>
    <row r="238" spans="1:5" x14ac:dyDescent="0.25">
      <c r="A238" s="521" t="s">
        <v>107</v>
      </c>
      <c r="B238" s="1538"/>
      <c r="C238" s="1538">
        <v>1</v>
      </c>
      <c r="D238" s="1539">
        <v>18246425.539999999</v>
      </c>
      <c r="E238" s="192">
        <v>18246425.539999999</v>
      </c>
    </row>
    <row r="239" spans="1:5" x14ac:dyDescent="0.25">
      <c r="A239" s="522" t="s">
        <v>76</v>
      </c>
      <c r="B239" s="1538"/>
      <c r="C239" s="1538">
        <v>1</v>
      </c>
      <c r="D239" s="1539">
        <v>18246425.539999999</v>
      </c>
      <c r="E239" s="192">
        <v>18246425.539999999</v>
      </c>
    </row>
    <row r="240" spans="1:5" x14ac:dyDescent="0.25">
      <c r="A240" s="520" t="s">
        <v>103</v>
      </c>
      <c r="B240" s="1538"/>
      <c r="C240" s="1538">
        <v>2</v>
      </c>
      <c r="D240" s="1539">
        <v>23149976.004999999</v>
      </c>
      <c r="E240" s="192">
        <v>23323537.149999999</v>
      </c>
    </row>
    <row r="241" spans="1:5" x14ac:dyDescent="0.25">
      <c r="A241" s="521" t="s">
        <v>1207</v>
      </c>
      <c r="B241" s="1538"/>
      <c r="C241" s="1538">
        <v>1</v>
      </c>
      <c r="D241" s="1539">
        <v>26605368.539999999</v>
      </c>
      <c r="E241" s="192">
        <v>26800526.48</v>
      </c>
    </row>
    <row r="242" spans="1:5" x14ac:dyDescent="0.25">
      <c r="A242" s="522" t="s">
        <v>1208</v>
      </c>
      <c r="B242" s="1538"/>
      <c r="C242" s="1538">
        <v>1</v>
      </c>
      <c r="D242" s="1539">
        <v>26605368.539999999</v>
      </c>
      <c r="E242" s="192">
        <v>26800526.48</v>
      </c>
    </row>
    <row r="243" spans="1:5" x14ac:dyDescent="0.25">
      <c r="A243" s="521" t="s">
        <v>1209</v>
      </c>
      <c r="B243" s="1538"/>
      <c r="C243" s="1538">
        <v>1</v>
      </c>
      <c r="D243" s="1539">
        <v>19694583.469999999</v>
      </c>
      <c r="E243" s="192">
        <v>19846547.82</v>
      </c>
    </row>
    <row r="244" spans="1:5" x14ac:dyDescent="0.25">
      <c r="A244" s="522" t="s">
        <v>1210</v>
      </c>
      <c r="B244" s="1538"/>
      <c r="C244" s="1538">
        <v>1</v>
      </c>
      <c r="D244" s="1539">
        <v>19694583.469999999</v>
      </c>
      <c r="E244" s="192">
        <v>19846547.82</v>
      </c>
    </row>
    <row r="245" spans="1:5" x14ac:dyDescent="0.25">
      <c r="A245" s="1541">
        <v>22</v>
      </c>
      <c r="B245" s="1538"/>
      <c r="C245" s="1538">
        <v>3</v>
      </c>
      <c r="D245" s="1539">
        <v>25058527.136666667</v>
      </c>
      <c r="E245" s="192">
        <v>25332277.076666664</v>
      </c>
    </row>
    <row r="246" spans="1:5" x14ac:dyDescent="0.25">
      <c r="A246" s="520" t="s">
        <v>11</v>
      </c>
      <c r="B246" s="1538"/>
      <c r="C246" s="1538">
        <v>1</v>
      </c>
      <c r="D246" s="1539">
        <v>31915481.629999999</v>
      </c>
      <c r="E246" s="192">
        <v>32262462.25</v>
      </c>
    </row>
    <row r="247" spans="1:5" x14ac:dyDescent="0.25">
      <c r="A247" s="521" t="s">
        <v>104</v>
      </c>
      <c r="B247" s="1538"/>
      <c r="C247" s="1538">
        <v>1</v>
      </c>
      <c r="D247" s="1539">
        <v>31915481.629999999</v>
      </c>
      <c r="E247" s="192">
        <v>32262462.25</v>
      </c>
    </row>
    <row r="248" spans="1:5" x14ac:dyDescent="0.25">
      <c r="A248" s="522" t="s">
        <v>1217</v>
      </c>
      <c r="B248" s="1538"/>
      <c r="C248" s="1538">
        <v>1</v>
      </c>
      <c r="D248" s="1539">
        <v>31915481.629999999</v>
      </c>
      <c r="E248" s="192">
        <v>32262462.25</v>
      </c>
    </row>
    <row r="249" spans="1:5" x14ac:dyDescent="0.25">
      <c r="A249" s="520" t="s">
        <v>13</v>
      </c>
      <c r="B249" s="1538"/>
      <c r="C249" s="1538">
        <v>1</v>
      </c>
      <c r="D249" s="1539">
        <v>22351173.27</v>
      </c>
      <c r="E249" s="192">
        <v>22617641.399999999</v>
      </c>
    </row>
    <row r="250" spans="1:5" x14ac:dyDescent="0.25">
      <c r="A250" s="521" t="s">
        <v>106</v>
      </c>
      <c r="B250" s="1538"/>
      <c r="C250" s="1538">
        <v>1</v>
      </c>
      <c r="D250" s="1539">
        <v>22351173.27</v>
      </c>
      <c r="E250" s="192">
        <v>22617641.399999999</v>
      </c>
    </row>
    <row r="251" spans="1:5" x14ac:dyDescent="0.25">
      <c r="A251" s="522" t="s">
        <v>571</v>
      </c>
      <c r="B251" s="1538"/>
      <c r="C251" s="1538">
        <v>1</v>
      </c>
      <c r="D251" s="1539">
        <v>22351173.27</v>
      </c>
      <c r="E251" s="192">
        <v>22617641.399999999</v>
      </c>
    </row>
    <row r="252" spans="1:5" x14ac:dyDescent="0.25">
      <c r="A252" s="520" t="s">
        <v>103</v>
      </c>
      <c r="B252" s="1538"/>
      <c r="C252" s="1538">
        <v>1</v>
      </c>
      <c r="D252" s="1539">
        <v>20908926.510000002</v>
      </c>
      <c r="E252" s="192">
        <v>21116727.579999998</v>
      </c>
    </row>
    <row r="253" spans="1:5" x14ac:dyDescent="0.25">
      <c r="A253" s="521" t="s">
        <v>1215</v>
      </c>
      <c r="B253" s="1538"/>
      <c r="C253" s="1538">
        <v>1</v>
      </c>
      <c r="D253" s="1539">
        <v>20908926.510000002</v>
      </c>
      <c r="E253" s="192">
        <v>21116727.579999998</v>
      </c>
    </row>
    <row r="254" spans="1:5" x14ac:dyDescent="0.25">
      <c r="A254" s="522" t="s">
        <v>1216</v>
      </c>
      <c r="B254" s="1538"/>
      <c r="C254" s="1538">
        <v>1</v>
      </c>
      <c r="D254" s="1539">
        <v>20908926.510000002</v>
      </c>
      <c r="E254" s="192">
        <v>21116727.579999998</v>
      </c>
    </row>
    <row r="255" spans="1:5" x14ac:dyDescent="0.25">
      <c r="A255" s="175" t="s">
        <v>343</v>
      </c>
      <c r="B255" s="1540">
        <v>35</v>
      </c>
      <c r="C255" s="1540">
        <v>137</v>
      </c>
      <c r="D255" s="193">
        <v>16652881.21542725</v>
      </c>
      <c r="E255" s="194">
        <v>17528378.794839945</v>
      </c>
    </row>
    <row r="256" spans="1:5" x14ac:dyDescent="0.25">
      <c r="A256"/>
      <c r="B256"/>
      <c r="C256"/>
      <c r="D256"/>
      <c r="E256"/>
    </row>
    <row r="257" spans="1:5" x14ac:dyDescent="0.25">
      <c r="A257"/>
      <c r="B257"/>
      <c r="C257"/>
      <c r="D257"/>
      <c r="E257"/>
    </row>
    <row r="258" spans="1:5" x14ac:dyDescent="0.25">
      <c r="A258"/>
      <c r="B258"/>
      <c r="C258"/>
      <c r="D258"/>
      <c r="E258"/>
    </row>
    <row r="259" spans="1:5" x14ac:dyDescent="0.25">
      <c r="A259"/>
      <c r="B259"/>
      <c r="C259"/>
      <c r="D259"/>
      <c r="E259"/>
    </row>
    <row r="260" spans="1:5" x14ac:dyDescent="0.25">
      <c r="A260"/>
      <c r="B260"/>
      <c r="C260"/>
      <c r="D260"/>
      <c r="E260"/>
    </row>
    <row r="261" spans="1:5" x14ac:dyDescent="0.25">
      <c r="A261"/>
      <c r="B261"/>
      <c r="C261"/>
      <c r="D261"/>
      <c r="E261"/>
    </row>
    <row r="262" spans="1:5" x14ac:dyDescent="0.25">
      <c r="A262"/>
      <c r="B262"/>
      <c r="C262"/>
      <c r="D262"/>
      <c r="E262"/>
    </row>
    <row r="263" spans="1:5" x14ac:dyDescent="0.25">
      <c r="A263"/>
      <c r="B263"/>
      <c r="C263"/>
      <c r="D263"/>
      <c r="E263"/>
    </row>
    <row r="264" spans="1:5" x14ac:dyDescent="0.25">
      <c r="A264"/>
      <c r="B264"/>
      <c r="C264"/>
      <c r="D264"/>
      <c r="E264"/>
    </row>
    <row r="265" spans="1:5" x14ac:dyDescent="0.25">
      <c r="A265"/>
      <c r="B265"/>
      <c r="C265"/>
      <c r="D265"/>
      <c r="E265"/>
    </row>
    <row r="266" spans="1:5" x14ac:dyDescent="0.25">
      <c r="A266"/>
      <c r="B266"/>
      <c r="C266"/>
      <c r="D266"/>
      <c r="E266"/>
    </row>
    <row r="267" spans="1:5" x14ac:dyDescent="0.25">
      <c r="A267"/>
      <c r="B267"/>
      <c r="C267"/>
      <c r="D267"/>
      <c r="E267"/>
    </row>
    <row r="268" spans="1:5" x14ac:dyDescent="0.25">
      <c r="A268"/>
      <c r="B268"/>
      <c r="C268"/>
      <c r="D268"/>
      <c r="E268"/>
    </row>
    <row r="269" spans="1:5" x14ac:dyDescent="0.25">
      <c r="A269"/>
      <c r="B269"/>
      <c r="C269"/>
      <c r="D269"/>
      <c r="E269"/>
    </row>
    <row r="270" spans="1:5" x14ac:dyDescent="0.25">
      <c r="A270"/>
      <c r="B270"/>
      <c r="C270"/>
      <c r="D270"/>
      <c r="E270"/>
    </row>
    <row r="271" spans="1:5" x14ac:dyDescent="0.25">
      <c r="A271"/>
      <c r="B271"/>
      <c r="C271"/>
      <c r="D271"/>
      <c r="E271"/>
    </row>
    <row r="272" spans="1:5" x14ac:dyDescent="0.25">
      <c r="A272"/>
      <c r="B272"/>
      <c r="C272"/>
      <c r="D272"/>
      <c r="E272"/>
    </row>
    <row r="273" spans="1:5" x14ac:dyDescent="0.25">
      <c r="A273"/>
      <c r="B273"/>
      <c r="C273"/>
      <c r="D273"/>
      <c r="E273"/>
    </row>
    <row r="274" spans="1:5" x14ac:dyDescent="0.25">
      <c r="A274"/>
      <c r="B274"/>
      <c r="C274"/>
      <c r="D274"/>
      <c r="E274"/>
    </row>
    <row r="275" spans="1:5" x14ac:dyDescent="0.25">
      <c r="A275"/>
      <c r="B275"/>
      <c r="C275"/>
      <c r="D275"/>
      <c r="E275"/>
    </row>
    <row r="276" spans="1:5" x14ac:dyDescent="0.25">
      <c r="A276"/>
      <c r="B276"/>
      <c r="C276"/>
      <c r="D276"/>
      <c r="E276"/>
    </row>
    <row r="277" spans="1:5" x14ac:dyDescent="0.25">
      <c r="A277"/>
      <c r="B277"/>
      <c r="C277"/>
      <c r="D277"/>
      <c r="E277"/>
    </row>
    <row r="278" spans="1:5" x14ac:dyDescent="0.25">
      <c r="A278"/>
      <c r="B278"/>
      <c r="C278"/>
      <c r="D278"/>
      <c r="E278"/>
    </row>
    <row r="279" spans="1:5" x14ac:dyDescent="0.25">
      <c r="A279"/>
      <c r="B279"/>
      <c r="C279"/>
      <c r="D279"/>
      <c r="E279"/>
    </row>
    <row r="280" spans="1:5" x14ac:dyDescent="0.25">
      <c r="A280"/>
      <c r="B280"/>
      <c r="C280"/>
      <c r="D280"/>
      <c r="E280"/>
    </row>
    <row r="281" spans="1:5" x14ac:dyDescent="0.25">
      <c r="A281"/>
      <c r="B281"/>
      <c r="C281"/>
      <c r="D281"/>
      <c r="E281"/>
    </row>
    <row r="282" spans="1:5" x14ac:dyDescent="0.25">
      <c r="A282"/>
      <c r="B282"/>
      <c r="C282"/>
      <c r="D282"/>
      <c r="E282"/>
    </row>
    <row r="283" spans="1:5" x14ac:dyDescent="0.25">
      <c r="A283"/>
      <c r="B283"/>
      <c r="C283"/>
      <c r="D283"/>
      <c r="E283"/>
    </row>
    <row r="284" spans="1:5" x14ac:dyDescent="0.25">
      <c r="A284"/>
      <c r="B284"/>
      <c r="C284"/>
      <c r="D284"/>
      <c r="E284"/>
    </row>
    <row r="285" spans="1:5" x14ac:dyDescent="0.25">
      <c r="A285"/>
      <c r="B285"/>
      <c r="C285"/>
      <c r="D285"/>
      <c r="E285"/>
    </row>
    <row r="286" spans="1:5" x14ac:dyDescent="0.25">
      <c r="A286"/>
      <c r="B286"/>
      <c r="C286"/>
      <c r="D286"/>
      <c r="E286"/>
    </row>
    <row r="287" spans="1:5" x14ac:dyDescent="0.25">
      <c r="A287"/>
      <c r="B287"/>
      <c r="C287"/>
      <c r="D287"/>
      <c r="E287"/>
    </row>
    <row r="288" spans="1:5" x14ac:dyDescent="0.25">
      <c r="A288"/>
      <c r="B288"/>
      <c r="C288"/>
      <c r="D288"/>
      <c r="E288"/>
    </row>
    <row r="289" spans="1:5" x14ac:dyDescent="0.25">
      <c r="A289"/>
      <c r="B289"/>
      <c r="C289"/>
      <c r="D289"/>
      <c r="E289"/>
    </row>
    <row r="290" spans="1:5" x14ac:dyDescent="0.25">
      <c r="A290"/>
      <c r="B290"/>
      <c r="C290"/>
      <c r="D290"/>
      <c r="E290"/>
    </row>
    <row r="291" spans="1:5" x14ac:dyDescent="0.25">
      <c r="A291"/>
      <c r="B291"/>
      <c r="C291"/>
      <c r="D291"/>
      <c r="E291"/>
    </row>
    <row r="292" spans="1:5" x14ac:dyDescent="0.25">
      <c r="A292"/>
      <c r="B292"/>
      <c r="C292"/>
      <c r="D292"/>
      <c r="E292"/>
    </row>
    <row r="293" spans="1:5" x14ac:dyDescent="0.25">
      <c r="A293"/>
      <c r="B293"/>
      <c r="C293"/>
      <c r="D293"/>
      <c r="E293"/>
    </row>
    <row r="294" spans="1:5" x14ac:dyDescent="0.25">
      <c r="A294"/>
      <c r="B294"/>
      <c r="C294"/>
      <c r="D294"/>
      <c r="E294"/>
    </row>
    <row r="295" spans="1:5" x14ac:dyDescent="0.25">
      <c r="A295"/>
      <c r="B295"/>
      <c r="C295"/>
      <c r="D295"/>
      <c r="E295"/>
    </row>
    <row r="296" spans="1:5" x14ac:dyDescent="0.25">
      <c r="A296"/>
      <c r="B296"/>
      <c r="C296"/>
      <c r="D296"/>
      <c r="E296"/>
    </row>
    <row r="297" spans="1:5" x14ac:dyDescent="0.25">
      <c r="A297"/>
      <c r="B297"/>
      <c r="C297"/>
      <c r="D297"/>
      <c r="E297"/>
    </row>
    <row r="298" spans="1:5" x14ac:dyDescent="0.25">
      <c r="A298"/>
      <c r="B298"/>
      <c r="C298"/>
      <c r="D298"/>
      <c r="E298"/>
    </row>
    <row r="299" spans="1:5" x14ac:dyDescent="0.25">
      <c r="A299"/>
      <c r="B299"/>
      <c r="C299"/>
      <c r="D299"/>
      <c r="E299"/>
    </row>
    <row r="300" spans="1:5" x14ac:dyDescent="0.25">
      <c r="A300"/>
      <c r="B300"/>
      <c r="C300"/>
      <c r="D300"/>
      <c r="E300"/>
    </row>
    <row r="301" spans="1:5" x14ac:dyDescent="0.25">
      <c r="A301"/>
      <c r="B301"/>
      <c r="C301"/>
      <c r="D301"/>
      <c r="E301"/>
    </row>
    <row r="302" spans="1:5" x14ac:dyDescent="0.25">
      <c r="A302"/>
      <c r="B302"/>
      <c r="C302"/>
      <c r="D302"/>
      <c r="E302"/>
    </row>
    <row r="303" spans="1:5" x14ac:dyDescent="0.25">
      <c r="A303"/>
      <c r="B303"/>
      <c r="C303"/>
      <c r="D303"/>
      <c r="E303"/>
    </row>
    <row r="304" spans="1:5" x14ac:dyDescent="0.25">
      <c r="A304"/>
      <c r="B304"/>
      <c r="C304"/>
      <c r="D304"/>
      <c r="E304"/>
    </row>
    <row r="305" spans="1:5" x14ac:dyDescent="0.25">
      <c r="A305"/>
      <c r="B305"/>
      <c r="C305"/>
      <c r="D305"/>
      <c r="E305"/>
    </row>
    <row r="306" spans="1:5" x14ac:dyDescent="0.25">
      <c r="A306"/>
      <c r="B306"/>
      <c r="C306"/>
      <c r="D306"/>
      <c r="E306"/>
    </row>
    <row r="307" spans="1:5" x14ac:dyDescent="0.25">
      <c r="A307"/>
      <c r="B307"/>
      <c r="C307"/>
      <c r="D307"/>
      <c r="E307"/>
    </row>
    <row r="308" spans="1:5" x14ac:dyDescent="0.25">
      <c r="A308"/>
      <c r="B308"/>
      <c r="C308"/>
      <c r="D308"/>
      <c r="E308"/>
    </row>
    <row r="309" spans="1:5" x14ac:dyDescent="0.25">
      <c r="A309"/>
      <c r="B309"/>
      <c r="C309"/>
      <c r="D309"/>
      <c r="E309"/>
    </row>
    <row r="310" spans="1:5" x14ac:dyDescent="0.25">
      <c r="A310"/>
      <c r="B310"/>
      <c r="C310"/>
      <c r="D310"/>
      <c r="E310"/>
    </row>
    <row r="311" spans="1:5" x14ac:dyDescent="0.25">
      <c r="A311"/>
      <c r="B311"/>
      <c r="C311"/>
      <c r="D311"/>
      <c r="E311"/>
    </row>
    <row r="312" spans="1:5" x14ac:dyDescent="0.25">
      <c r="A312"/>
      <c r="B312"/>
      <c r="C312"/>
      <c r="D312"/>
      <c r="E312"/>
    </row>
    <row r="313" spans="1:5" x14ac:dyDescent="0.25">
      <c r="A313"/>
      <c r="B313"/>
      <c r="C313"/>
      <c r="D313"/>
      <c r="E313"/>
    </row>
    <row r="314" spans="1:5" x14ac:dyDescent="0.25">
      <c r="A314"/>
      <c r="B314"/>
      <c r="C314"/>
      <c r="D314"/>
      <c r="E314"/>
    </row>
    <row r="315" spans="1:5" x14ac:dyDescent="0.25">
      <c r="A315"/>
      <c r="B315"/>
      <c r="C315"/>
      <c r="D315"/>
      <c r="E315"/>
    </row>
    <row r="316" spans="1:5" x14ac:dyDescent="0.25">
      <c r="A316"/>
      <c r="B316"/>
      <c r="C316"/>
      <c r="D316"/>
      <c r="E316"/>
    </row>
    <row r="317" spans="1:5" x14ac:dyDescent="0.25">
      <c r="A317"/>
      <c r="B317"/>
      <c r="C317"/>
      <c r="D317"/>
      <c r="E317"/>
    </row>
    <row r="318" spans="1:5" x14ac:dyDescent="0.25">
      <c r="A318"/>
      <c r="B318"/>
      <c r="C318"/>
      <c r="D318"/>
      <c r="E318"/>
    </row>
    <row r="319" spans="1:5" x14ac:dyDescent="0.25">
      <c r="A319"/>
      <c r="B319"/>
      <c r="C319"/>
      <c r="D319"/>
      <c r="E319"/>
    </row>
    <row r="320" spans="1:5" x14ac:dyDescent="0.25">
      <c r="A320"/>
      <c r="B320"/>
      <c r="C320"/>
      <c r="D320"/>
      <c r="E320"/>
    </row>
    <row r="321" spans="1:5" x14ac:dyDescent="0.25">
      <c r="A321"/>
      <c r="B321"/>
      <c r="C321"/>
      <c r="D321"/>
      <c r="E321"/>
    </row>
    <row r="322" spans="1:5" x14ac:dyDescent="0.25">
      <c r="A322"/>
      <c r="B322"/>
      <c r="C322"/>
      <c r="D322"/>
      <c r="E322"/>
    </row>
    <row r="323" spans="1:5" x14ac:dyDescent="0.25">
      <c r="A323"/>
      <c r="B323"/>
      <c r="C323"/>
      <c r="D323"/>
      <c r="E323"/>
    </row>
    <row r="324" spans="1:5" x14ac:dyDescent="0.25">
      <c r="A324"/>
      <c r="B324"/>
      <c r="C324"/>
      <c r="D324"/>
      <c r="E324"/>
    </row>
    <row r="325" spans="1:5" x14ac:dyDescent="0.25">
      <c r="A325"/>
      <c r="B325"/>
      <c r="C325"/>
      <c r="D325"/>
      <c r="E325"/>
    </row>
    <row r="326" spans="1:5" x14ac:dyDescent="0.25">
      <c r="A326"/>
      <c r="B326"/>
      <c r="C326"/>
      <c r="D326"/>
      <c r="E326"/>
    </row>
    <row r="327" spans="1:5" x14ac:dyDescent="0.25">
      <c r="A327"/>
      <c r="B327"/>
      <c r="C327"/>
      <c r="D327"/>
      <c r="E327"/>
    </row>
    <row r="328" spans="1:5" x14ac:dyDescent="0.25">
      <c r="A328"/>
      <c r="B328"/>
      <c r="C328"/>
      <c r="D328"/>
      <c r="E328"/>
    </row>
    <row r="329" spans="1:5" x14ac:dyDescent="0.25">
      <c r="A329"/>
      <c r="B329"/>
      <c r="C329"/>
      <c r="D329"/>
      <c r="E329"/>
    </row>
    <row r="330" spans="1:5" x14ac:dyDescent="0.25">
      <c r="A330"/>
      <c r="B330"/>
      <c r="C330"/>
      <c r="D330"/>
      <c r="E330"/>
    </row>
    <row r="331" spans="1:5" x14ac:dyDescent="0.25">
      <c r="A331"/>
      <c r="B331"/>
      <c r="C331"/>
      <c r="D331"/>
      <c r="E331"/>
    </row>
    <row r="332" spans="1:5" x14ac:dyDescent="0.25">
      <c r="A332"/>
      <c r="B332"/>
      <c r="C332"/>
      <c r="D332"/>
      <c r="E332"/>
    </row>
    <row r="333" spans="1:5" x14ac:dyDescent="0.25">
      <c r="A333"/>
      <c r="B333"/>
      <c r="C333"/>
      <c r="D333"/>
      <c r="E333"/>
    </row>
    <row r="334" spans="1:5" x14ac:dyDescent="0.25">
      <c r="A334"/>
      <c r="B334"/>
      <c r="C334"/>
      <c r="D334"/>
      <c r="E334"/>
    </row>
    <row r="335" spans="1:5" x14ac:dyDescent="0.25">
      <c r="A335"/>
      <c r="B335"/>
      <c r="C335"/>
      <c r="D335"/>
      <c r="E335"/>
    </row>
    <row r="336" spans="1:5" x14ac:dyDescent="0.25">
      <c r="A336"/>
      <c r="B336"/>
      <c r="C336"/>
      <c r="D336"/>
      <c r="E336"/>
    </row>
    <row r="337" spans="1:5" x14ac:dyDescent="0.25">
      <c r="A337"/>
      <c r="B337"/>
      <c r="C337"/>
      <c r="D337"/>
      <c r="E337"/>
    </row>
    <row r="338" spans="1:5" x14ac:dyDescent="0.25">
      <c r="A338"/>
      <c r="B338"/>
      <c r="C338"/>
      <c r="D338"/>
      <c r="E338"/>
    </row>
    <row r="339" spans="1:5" x14ac:dyDescent="0.25">
      <c r="A339"/>
      <c r="B339"/>
      <c r="C339"/>
      <c r="D339"/>
      <c r="E339"/>
    </row>
    <row r="340" spans="1:5" x14ac:dyDescent="0.25">
      <c r="A340"/>
      <c r="B340"/>
      <c r="C340"/>
      <c r="D340"/>
      <c r="E340"/>
    </row>
    <row r="341" spans="1:5" x14ac:dyDescent="0.25">
      <c r="A341"/>
      <c r="B341"/>
      <c r="C341"/>
      <c r="D341"/>
      <c r="E341"/>
    </row>
    <row r="342" spans="1:5" x14ac:dyDescent="0.25">
      <c r="A342"/>
      <c r="B342"/>
      <c r="C342"/>
      <c r="D342"/>
      <c r="E342"/>
    </row>
    <row r="343" spans="1:5" x14ac:dyDescent="0.25">
      <c r="A343"/>
      <c r="B343"/>
      <c r="C343"/>
      <c r="D343"/>
      <c r="E343"/>
    </row>
    <row r="344" spans="1:5" x14ac:dyDescent="0.25">
      <c r="A344"/>
      <c r="B344"/>
      <c r="C344"/>
      <c r="D344"/>
      <c r="E344"/>
    </row>
    <row r="345" spans="1:5" x14ac:dyDescent="0.25">
      <c r="A345"/>
      <c r="B345"/>
      <c r="C345"/>
      <c r="D345"/>
      <c r="E345"/>
    </row>
    <row r="346" spans="1:5" x14ac:dyDescent="0.25">
      <c r="A346"/>
      <c r="B346"/>
      <c r="C346"/>
      <c r="D346"/>
      <c r="E346"/>
    </row>
    <row r="347" spans="1:5" x14ac:dyDescent="0.25">
      <c r="A347"/>
      <c r="B347"/>
      <c r="C347"/>
      <c r="D347"/>
      <c r="E347"/>
    </row>
    <row r="348" spans="1:5" x14ac:dyDescent="0.25">
      <c r="A348"/>
      <c r="B348"/>
      <c r="C348"/>
      <c r="D348"/>
      <c r="E348"/>
    </row>
    <row r="349" spans="1:5" x14ac:dyDescent="0.25">
      <c r="A349"/>
      <c r="B349"/>
      <c r="C349"/>
      <c r="D349"/>
      <c r="E349"/>
    </row>
    <row r="350" spans="1:5" x14ac:dyDescent="0.25">
      <c r="A350"/>
      <c r="B350"/>
      <c r="C350"/>
      <c r="D350"/>
      <c r="E350"/>
    </row>
    <row r="351" spans="1:5" x14ac:dyDescent="0.25">
      <c r="A351"/>
      <c r="B351"/>
      <c r="C351"/>
      <c r="D351"/>
      <c r="E351"/>
    </row>
    <row r="352" spans="1:5" x14ac:dyDescent="0.25">
      <c r="A352"/>
      <c r="B352"/>
      <c r="C352"/>
      <c r="D352"/>
      <c r="E352"/>
    </row>
    <row r="353" spans="1:5" x14ac:dyDescent="0.25">
      <c r="A353"/>
      <c r="B353"/>
      <c r="C353"/>
      <c r="D353"/>
      <c r="E353"/>
    </row>
    <row r="354" spans="1:5" x14ac:dyDescent="0.25">
      <c r="A354"/>
      <c r="B354"/>
      <c r="C354"/>
      <c r="D354"/>
      <c r="E354"/>
    </row>
    <row r="355" spans="1:5" x14ac:dyDescent="0.25">
      <c r="A355"/>
      <c r="B355"/>
      <c r="C355"/>
      <c r="D355"/>
      <c r="E355"/>
    </row>
    <row r="356" spans="1:5" x14ac:dyDescent="0.25">
      <c r="A356"/>
      <c r="B356"/>
      <c r="C356"/>
      <c r="D356"/>
      <c r="E356"/>
    </row>
    <row r="357" spans="1:5" x14ac:dyDescent="0.25">
      <c r="A357"/>
      <c r="B357"/>
      <c r="C357"/>
      <c r="D357"/>
      <c r="E357"/>
    </row>
    <row r="358" spans="1:5" x14ac:dyDescent="0.25">
      <c r="A358"/>
      <c r="B358"/>
      <c r="C358"/>
      <c r="D358"/>
      <c r="E358"/>
    </row>
    <row r="359" spans="1:5" x14ac:dyDescent="0.25">
      <c r="A359"/>
      <c r="B359"/>
      <c r="C359"/>
      <c r="D359"/>
      <c r="E359"/>
    </row>
    <row r="360" spans="1:5" x14ac:dyDescent="0.25">
      <c r="A360"/>
      <c r="B360"/>
      <c r="C360"/>
      <c r="D360"/>
      <c r="E360"/>
    </row>
    <row r="361" spans="1:5" x14ac:dyDescent="0.25">
      <c r="A361"/>
      <c r="B361"/>
      <c r="C361"/>
      <c r="D361"/>
      <c r="E361"/>
    </row>
    <row r="362" spans="1:5" x14ac:dyDescent="0.25">
      <c r="A362"/>
      <c r="B362"/>
      <c r="C362"/>
      <c r="D362"/>
      <c r="E362"/>
    </row>
    <row r="363" spans="1:5" x14ac:dyDescent="0.25">
      <c r="A363"/>
      <c r="B363"/>
      <c r="C363"/>
      <c r="D363"/>
      <c r="E363"/>
    </row>
    <row r="364" spans="1:5" x14ac:dyDescent="0.25">
      <c r="A364"/>
      <c r="B364"/>
      <c r="C364"/>
      <c r="D364"/>
      <c r="E364"/>
    </row>
    <row r="365" spans="1:5" x14ac:dyDescent="0.25">
      <c r="A365"/>
      <c r="B365"/>
      <c r="C365"/>
      <c r="D365"/>
      <c r="E365"/>
    </row>
    <row r="366" spans="1:5" x14ac:dyDescent="0.25">
      <c r="A366"/>
      <c r="B366"/>
      <c r="C366"/>
      <c r="D366"/>
      <c r="E366"/>
    </row>
    <row r="367" spans="1:5" x14ac:dyDescent="0.25">
      <c r="A367"/>
      <c r="B367"/>
      <c r="C367"/>
      <c r="D367"/>
      <c r="E367"/>
    </row>
    <row r="368" spans="1:5" x14ac:dyDescent="0.25">
      <c r="A368"/>
      <c r="B368"/>
      <c r="C368"/>
      <c r="D368"/>
      <c r="E368"/>
    </row>
    <row r="369" spans="1:5" x14ac:dyDescent="0.25">
      <c r="A369"/>
      <c r="B369"/>
      <c r="C369"/>
      <c r="D369"/>
      <c r="E369"/>
    </row>
    <row r="370" spans="1:5" x14ac:dyDescent="0.25">
      <c r="A370"/>
      <c r="B370"/>
      <c r="C370"/>
      <c r="D370"/>
      <c r="E370"/>
    </row>
    <row r="371" spans="1:5" x14ac:dyDescent="0.25">
      <c r="A371"/>
      <c r="B371"/>
      <c r="C371"/>
      <c r="D371"/>
      <c r="E371"/>
    </row>
    <row r="372" spans="1:5" x14ac:dyDescent="0.25">
      <c r="A372"/>
      <c r="B372"/>
      <c r="C372"/>
      <c r="D372"/>
      <c r="E372"/>
    </row>
    <row r="373" spans="1:5" x14ac:dyDescent="0.25">
      <c r="A373"/>
      <c r="B373"/>
      <c r="C373"/>
      <c r="D373"/>
      <c r="E373"/>
    </row>
    <row r="374" spans="1:5" x14ac:dyDescent="0.25">
      <c r="A374"/>
      <c r="B374"/>
      <c r="C374"/>
      <c r="D374"/>
      <c r="E374"/>
    </row>
    <row r="375" spans="1:5" x14ac:dyDescent="0.25">
      <c r="A375"/>
      <c r="B375"/>
      <c r="C375"/>
      <c r="D375"/>
      <c r="E375"/>
    </row>
    <row r="376" spans="1:5" x14ac:dyDescent="0.25">
      <c r="A376"/>
      <c r="B376"/>
      <c r="C376"/>
      <c r="D376"/>
      <c r="E376"/>
    </row>
    <row r="377" spans="1:5" x14ac:dyDescent="0.25">
      <c r="A377"/>
      <c r="B377"/>
      <c r="C377"/>
      <c r="D377"/>
      <c r="E377"/>
    </row>
    <row r="378" spans="1:5" x14ac:dyDescent="0.25">
      <c r="A378"/>
      <c r="B378"/>
      <c r="C378"/>
      <c r="D378"/>
      <c r="E378"/>
    </row>
    <row r="379" spans="1:5" x14ac:dyDescent="0.25">
      <c r="A379"/>
      <c r="B379"/>
      <c r="C379"/>
      <c r="D379"/>
      <c r="E379"/>
    </row>
    <row r="380" spans="1:5" x14ac:dyDescent="0.25">
      <c r="A380"/>
      <c r="B380"/>
      <c r="C380"/>
      <c r="D380"/>
      <c r="E380"/>
    </row>
    <row r="381" spans="1:5" x14ac:dyDescent="0.25">
      <c r="A381"/>
      <c r="B381"/>
      <c r="C381"/>
      <c r="D381"/>
      <c r="E381"/>
    </row>
    <row r="382" spans="1:5" x14ac:dyDescent="0.25">
      <c r="A382"/>
      <c r="B382"/>
      <c r="C382"/>
      <c r="D382"/>
      <c r="E382"/>
    </row>
    <row r="383" spans="1:5" x14ac:dyDescent="0.25">
      <c r="A383"/>
      <c r="B383"/>
      <c r="C383"/>
      <c r="D383"/>
      <c r="E383"/>
    </row>
    <row r="384" spans="1:5" x14ac:dyDescent="0.25">
      <c r="A384"/>
      <c r="B384"/>
      <c r="C384"/>
      <c r="D384"/>
      <c r="E384"/>
    </row>
    <row r="385" spans="1:5" x14ac:dyDescent="0.25">
      <c r="A385"/>
      <c r="B385"/>
      <c r="C385"/>
      <c r="D385"/>
      <c r="E385"/>
    </row>
    <row r="386" spans="1:5" x14ac:dyDescent="0.25">
      <c r="A386"/>
      <c r="B386"/>
      <c r="C386"/>
      <c r="D386"/>
      <c r="E386"/>
    </row>
    <row r="387" spans="1:5" x14ac:dyDescent="0.25">
      <c r="A387"/>
      <c r="B387"/>
      <c r="C387"/>
      <c r="D387"/>
      <c r="E387"/>
    </row>
    <row r="388" spans="1:5" x14ac:dyDescent="0.25">
      <c r="A388"/>
      <c r="B388"/>
      <c r="C388"/>
      <c r="D388"/>
      <c r="E388"/>
    </row>
    <row r="389" spans="1:5" x14ac:dyDescent="0.25">
      <c r="A389"/>
      <c r="B389"/>
      <c r="C389"/>
      <c r="D389"/>
      <c r="E389"/>
    </row>
    <row r="390" spans="1:5" x14ac:dyDescent="0.25">
      <c r="A390"/>
      <c r="B390"/>
      <c r="C390"/>
      <c r="D390"/>
      <c r="E390"/>
    </row>
    <row r="391" spans="1:5" x14ac:dyDescent="0.25">
      <c r="A391"/>
      <c r="B391"/>
      <c r="C391"/>
      <c r="D391"/>
      <c r="E391"/>
    </row>
    <row r="392" spans="1:5" x14ac:dyDescent="0.25">
      <c r="A392"/>
      <c r="B392"/>
      <c r="C392"/>
      <c r="D392"/>
      <c r="E392"/>
    </row>
    <row r="393" spans="1:5" x14ac:dyDescent="0.25">
      <c r="A393"/>
      <c r="B393"/>
      <c r="C393"/>
      <c r="D393"/>
      <c r="E393"/>
    </row>
    <row r="394" spans="1:5" x14ac:dyDescent="0.25">
      <c r="A394"/>
      <c r="B394"/>
      <c r="C394"/>
      <c r="D394"/>
      <c r="E394"/>
    </row>
    <row r="395" spans="1:5" x14ac:dyDescent="0.25">
      <c r="A395"/>
      <c r="B395"/>
      <c r="C395"/>
      <c r="D395"/>
      <c r="E395"/>
    </row>
    <row r="396" spans="1:5" x14ac:dyDescent="0.25">
      <c r="A396"/>
      <c r="B396"/>
      <c r="C396"/>
      <c r="D396"/>
      <c r="E396"/>
    </row>
    <row r="397" spans="1:5" x14ac:dyDescent="0.25">
      <c r="A397"/>
      <c r="B397"/>
      <c r="C397"/>
      <c r="D397"/>
      <c r="E397"/>
    </row>
    <row r="398" spans="1:5" x14ac:dyDescent="0.25">
      <c r="A398"/>
      <c r="B398"/>
      <c r="C398"/>
      <c r="D398"/>
      <c r="E398"/>
    </row>
    <row r="399" spans="1:5" x14ac:dyDescent="0.25">
      <c r="A399"/>
      <c r="B399"/>
      <c r="C399"/>
      <c r="D399"/>
      <c r="E399"/>
    </row>
    <row r="400" spans="1:5" x14ac:dyDescent="0.25">
      <c r="A400"/>
      <c r="B400"/>
      <c r="C400"/>
      <c r="D400"/>
      <c r="E400"/>
    </row>
    <row r="401" spans="1:5" x14ac:dyDescent="0.25">
      <c r="A401"/>
      <c r="B401"/>
      <c r="C401"/>
      <c r="D401"/>
      <c r="E401"/>
    </row>
    <row r="402" spans="1:5" x14ac:dyDescent="0.25">
      <c r="A402"/>
      <c r="B402"/>
      <c r="C402"/>
      <c r="D402"/>
      <c r="E402"/>
    </row>
    <row r="403" spans="1:5" x14ac:dyDescent="0.25">
      <c r="A403"/>
      <c r="B403"/>
      <c r="C403"/>
      <c r="D403"/>
      <c r="E403"/>
    </row>
    <row r="404" spans="1:5" x14ac:dyDescent="0.25">
      <c r="A404"/>
      <c r="B404"/>
      <c r="C404"/>
      <c r="D404"/>
      <c r="E404"/>
    </row>
    <row r="405" spans="1:5" x14ac:dyDescent="0.25">
      <c r="A405"/>
      <c r="B405"/>
      <c r="C405"/>
      <c r="D405"/>
      <c r="E405"/>
    </row>
    <row r="406" spans="1:5" x14ac:dyDescent="0.25">
      <c r="A406"/>
      <c r="B406"/>
      <c r="C406"/>
      <c r="D406"/>
      <c r="E406"/>
    </row>
    <row r="407" spans="1:5" x14ac:dyDescent="0.25">
      <c r="A407"/>
      <c r="B407"/>
      <c r="C407"/>
      <c r="D407"/>
      <c r="E407"/>
    </row>
    <row r="408" spans="1:5" x14ac:dyDescent="0.25">
      <c r="A408"/>
      <c r="B408"/>
      <c r="C408"/>
      <c r="D408"/>
      <c r="E408"/>
    </row>
    <row r="409" spans="1:5" x14ac:dyDescent="0.25">
      <c r="A409"/>
      <c r="B409"/>
      <c r="C409"/>
      <c r="D409"/>
      <c r="E409"/>
    </row>
    <row r="410" spans="1:5" x14ac:dyDescent="0.25">
      <c r="A410"/>
      <c r="B410"/>
      <c r="C410"/>
      <c r="D410"/>
      <c r="E410"/>
    </row>
    <row r="411" spans="1:5" x14ac:dyDescent="0.25">
      <c r="A411"/>
      <c r="B411"/>
      <c r="C411"/>
      <c r="D411"/>
      <c r="E411"/>
    </row>
    <row r="412" spans="1:5" x14ac:dyDescent="0.25">
      <c r="A412"/>
      <c r="B412"/>
      <c r="C412"/>
      <c r="D412"/>
      <c r="E412"/>
    </row>
    <row r="413" spans="1:5" x14ac:dyDescent="0.25">
      <c r="A413"/>
      <c r="B413"/>
      <c r="C413"/>
      <c r="D413"/>
      <c r="E413"/>
    </row>
    <row r="414" spans="1:5" x14ac:dyDescent="0.25">
      <c r="A414"/>
      <c r="B414"/>
      <c r="C414"/>
      <c r="D414"/>
      <c r="E414"/>
    </row>
    <row r="415" spans="1:5" x14ac:dyDescent="0.25">
      <c r="A415"/>
      <c r="B415"/>
      <c r="C415"/>
      <c r="D415"/>
      <c r="E415"/>
    </row>
    <row r="416" spans="1:5" x14ac:dyDescent="0.25">
      <c r="A416"/>
      <c r="B416"/>
      <c r="C416"/>
      <c r="D416"/>
      <c r="E416"/>
    </row>
    <row r="417" spans="1:5" x14ac:dyDescent="0.25">
      <c r="A417"/>
      <c r="B417"/>
      <c r="C417"/>
      <c r="D417"/>
      <c r="E417"/>
    </row>
    <row r="418" spans="1:5" x14ac:dyDescent="0.25">
      <c r="A418"/>
      <c r="B418"/>
      <c r="C418"/>
      <c r="D418"/>
      <c r="E418"/>
    </row>
    <row r="419" spans="1:5" x14ac:dyDescent="0.25">
      <c r="A419"/>
      <c r="B419"/>
      <c r="C419"/>
      <c r="D419"/>
      <c r="E419"/>
    </row>
    <row r="420" spans="1:5" x14ac:dyDescent="0.25">
      <c r="A420"/>
      <c r="B420"/>
      <c r="C420"/>
      <c r="D420"/>
      <c r="E420"/>
    </row>
    <row r="421" spans="1:5" x14ac:dyDescent="0.25">
      <c r="A421"/>
      <c r="B421"/>
      <c r="C421"/>
      <c r="D421"/>
      <c r="E421"/>
    </row>
    <row r="422" spans="1:5" x14ac:dyDescent="0.25">
      <c r="A422"/>
      <c r="B422"/>
      <c r="C422"/>
      <c r="D422"/>
      <c r="E422"/>
    </row>
    <row r="423" spans="1:5" x14ac:dyDescent="0.25">
      <c r="A423"/>
      <c r="B423"/>
      <c r="C423"/>
      <c r="D423"/>
      <c r="E423"/>
    </row>
    <row r="424" spans="1:5" x14ac:dyDescent="0.25">
      <c r="A424"/>
      <c r="B424"/>
      <c r="C424"/>
      <c r="D424"/>
      <c r="E424"/>
    </row>
    <row r="425" spans="1:5" x14ac:dyDescent="0.25">
      <c r="A425"/>
      <c r="B425"/>
      <c r="C425"/>
      <c r="D425"/>
      <c r="E425"/>
    </row>
    <row r="426" spans="1:5" x14ac:dyDescent="0.25">
      <c r="A426"/>
      <c r="B426"/>
      <c r="C426"/>
      <c r="D426"/>
      <c r="E426"/>
    </row>
    <row r="427" spans="1:5" x14ac:dyDescent="0.25">
      <c r="A427"/>
      <c r="B427"/>
      <c r="C427"/>
      <c r="D427"/>
      <c r="E427"/>
    </row>
    <row r="428" spans="1:5" x14ac:dyDescent="0.25">
      <c r="A428"/>
      <c r="B428"/>
      <c r="C428"/>
      <c r="D428"/>
      <c r="E428"/>
    </row>
    <row r="429" spans="1:5" x14ac:dyDescent="0.25">
      <c r="A429"/>
      <c r="B429"/>
      <c r="C429"/>
      <c r="D429"/>
      <c r="E429"/>
    </row>
    <row r="430" spans="1:5" x14ac:dyDescent="0.25">
      <c r="A430"/>
      <c r="B430"/>
      <c r="C430"/>
      <c r="D430"/>
      <c r="E430"/>
    </row>
    <row r="431" spans="1:5" x14ac:dyDescent="0.25">
      <c r="A431"/>
      <c r="B431"/>
      <c r="C431"/>
      <c r="D431"/>
      <c r="E431"/>
    </row>
    <row r="432" spans="1:5" x14ac:dyDescent="0.25">
      <c r="A432"/>
      <c r="B432"/>
      <c r="C432"/>
      <c r="D432"/>
      <c r="E432"/>
    </row>
    <row r="433" spans="1:5" x14ac:dyDescent="0.25">
      <c r="A433"/>
      <c r="B433"/>
      <c r="C433"/>
      <c r="D433"/>
      <c r="E433"/>
    </row>
    <row r="434" spans="1:5" x14ac:dyDescent="0.25">
      <c r="A434"/>
      <c r="B434"/>
      <c r="C434"/>
      <c r="D434"/>
      <c r="E434"/>
    </row>
    <row r="435" spans="1:5" x14ac:dyDescent="0.25">
      <c r="A435"/>
      <c r="B435"/>
      <c r="C435"/>
      <c r="D435"/>
      <c r="E435"/>
    </row>
    <row r="436" spans="1:5" x14ac:dyDescent="0.25">
      <c r="A436"/>
      <c r="B436"/>
      <c r="C436"/>
      <c r="D436"/>
      <c r="E436"/>
    </row>
    <row r="437" spans="1:5" x14ac:dyDescent="0.25">
      <c r="A437"/>
      <c r="B437"/>
      <c r="C437"/>
      <c r="D437"/>
      <c r="E437"/>
    </row>
    <row r="438" spans="1:5" x14ac:dyDescent="0.25">
      <c r="A438"/>
      <c r="B438"/>
      <c r="C438"/>
      <c r="D438"/>
      <c r="E438"/>
    </row>
    <row r="439" spans="1:5" x14ac:dyDescent="0.25">
      <c r="A439"/>
      <c r="B439"/>
      <c r="C439"/>
      <c r="D439"/>
      <c r="E439"/>
    </row>
    <row r="440" spans="1:5" x14ac:dyDescent="0.25">
      <c r="A440"/>
      <c r="B440"/>
      <c r="C440"/>
      <c r="D440"/>
      <c r="E440"/>
    </row>
    <row r="441" spans="1:5" x14ac:dyDescent="0.25">
      <c r="A441"/>
      <c r="B441"/>
      <c r="C441"/>
      <c r="D441"/>
      <c r="E441"/>
    </row>
    <row r="442" spans="1:5" x14ac:dyDescent="0.25">
      <c r="A442"/>
      <c r="B442"/>
      <c r="C442"/>
      <c r="D442"/>
      <c r="E442"/>
    </row>
    <row r="443" spans="1:5" x14ac:dyDescent="0.25">
      <c r="A443"/>
      <c r="B443"/>
      <c r="C443"/>
      <c r="D443"/>
      <c r="E443"/>
    </row>
    <row r="444" spans="1:5" x14ac:dyDescent="0.25">
      <c r="A444"/>
      <c r="B444"/>
      <c r="C444"/>
      <c r="D444"/>
      <c r="E444"/>
    </row>
    <row r="445" spans="1:5" x14ac:dyDescent="0.25">
      <c r="A445"/>
      <c r="B445"/>
      <c r="C445"/>
      <c r="D445"/>
      <c r="E445"/>
    </row>
    <row r="446" spans="1:5" x14ac:dyDescent="0.25">
      <c r="A446"/>
      <c r="B446"/>
      <c r="C446"/>
      <c r="D446"/>
      <c r="E446"/>
    </row>
    <row r="447" spans="1:5" x14ac:dyDescent="0.25">
      <c r="A447"/>
      <c r="B447"/>
      <c r="C447"/>
      <c r="D447"/>
      <c r="E447"/>
    </row>
    <row r="448" spans="1:5" x14ac:dyDescent="0.25">
      <c r="A448"/>
      <c r="B448"/>
      <c r="C448"/>
      <c r="D448"/>
      <c r="E448"/>
    </row>
    <row r="449" spans="1:5" x14ac:dyDescent="0.25">
      <c r="A449"/>
      <c r="B449"/>
      <c r="C449"/>
      <c r="D449"/>
      <c r="E449"/>
    </row>
    <row r="450" spans="1:5" x14ac:dyDescent="0.25">
      <c r="A450"/>
      <c r="B450"/>
      <c r="C450"/>
      <c r="D450"/>
      <c r="E450"/>
    </row>
    <row r="451" spans="1:5" x14ac:dyDescent="0.25">
      <c r="A451"/>
      <c r="B451"/>
      <c r="C451"/>
      <c r="D451"/>
      <c r="E451"/>
    </row>
    <row r="452" spans="1:5" x14ac:dyDescent="0.25">
      <c r="A452"/>
      <c r="B452"/>
      <c r="C452"/>
      <c r="D452"/>
      <c r="E452"/>
    </row>
    <row r="453" spans="1:5" x14ac:dyDescent="0.25">
      <c r="A453"/>
      <c r="B453"/>
      <c r="C453"/>
      <c r="D453"/>
      <c r="E453"/>
    </row>
    <row r="454" spans="1:5" x14ac:dyDescent="0.25">
      <c r="A454"/>
      <c r="B454"/>
      <c r="C454"/>
      <c r="D454"/>
      <c r="E454"/>
    </row>
    <row r="455" spans="1:5" x14ac:dyDescent="0.25">
      <c r="A455"/>
      <c r="B455"/>
      <c r="C455"/>
      <c r="D455"/>
      <c r="E455"/>
    </row>
    <row r="456" spans="1:5" x14ac:dyDescent="0.25">
      <c r="A456"/>
      <c r="B456"/>
      <c r="C456"/>
      <c r="D456"/>
      <c r="E456"/>
    </row>
    <row r="457" spans="1:5" x14ac:dyDescent="0.25">
      <c r="A457"/>
      <c r="B457"/>
      <c r="C457"/>
      <c r="D457"/>
      <c r="E457"/>
    </row>
    <row r="458" spans="1:5" x14ac:dyDescent="0.25">
      <c r="A458"/>
      <c r="B458"/>
      <c r="C458"/>
      <c r="D458"/>
      <c r="E458"/>
    </row>
    <row r="459" spans="1:5" x14ac:dyDescent="0.25">
      <c r="A459"/>
      <c r="B459"/>
      <c r="C459"/>
      <c r="D459"/>
      <c r="E459"/>
    </row>
    <row r="460" spans="1:5" x14ac:dyDescent="0.25">
      <c r="A460"/>
      <c r="B460"/>
      <c r="C460"/>
      <c r="D460"/>
      <c r="E460"/>
    </row>
    <row r="461" spans="1:5" x14ac:dyDescent="0.25">
      <c r="A461"/>
      <c r="B461"/>
      <c r="C461"/>
      <c r="D461"/>
      <c r="E461"/>
    </row>
    <row r="462" spans="1:5" x14ac:dyDescent="0.25">
      <c r="A462"/>
      <c r="B462"/>
      <c r="C462"/>
      <c r="D462"/>
      <c r="E462"/>
    </row>
    <row r="463" spans="1:5" x14ac:dyDescent="0.25">
      <c r="A463"/>
      <c r="B463"/>
      <c r="C463"/>
      <c r="D463"/>
      <c r="E463"/>
    </row>
    <row r="464" spans="1:5" x14ac:dyDescent="0.25">
      <c r="A464"/>
      <c r="B464"/>
      <c r="C464"/>
      <c r="D464"/>
      <c r="E464"/>
    </row>
    <row r="465" spans="1:5" x14ac:dyDescent="0.25">
      <c r="A465"/>
      <c r="B465"/>
      <c r="C465"/>
      <c r="D465"/>
      <c r="E465"/>
    </row>
    <row r="466" spans="1:5" x14ac:dyDescent="0.25">
      <c r="A466"/>
      <c r="B466"/>
      <c r="C466"/>
      <c r="D466"/>
      <c r="E466"/>
    </row>
    <row r="467" spans="1:5" x14ac:dyDescent="0.25">
      <c r="A467"/>
      <c r="B467"/>
      <c r="C467"/>
      <c r="D467"/>
      <c r="E467"/>
    </row>
    <row r="468" spans="1:5" x14ac:dyDescent="0.25">
      <c r="A468"/>
      <c r="B468"/>
      <c r="C468"/>
      <c r="D468"/>
      <c r="E468"/>
    </row>
    <row r="469" spans="1:5" x14ac:dyDescent="0.25">
      <c r="A469"/>
      <c r="B469"/>
      <c r="C469"/>
      <c r="D469"/>
      <c r="E469"/>
    </row>
    <row r="470" spans="1:5" x14ac:dyDescent="0.25">
      <c r="A470"/>
      <c r="B470"/>
      <c r="C470"/>
      <c r="D470"/>
      <c r="E470"/>
    </row>
    <row r="471" spans="1:5" x14ac:dyDescent="0.25">
      <c r="A471"/>
      <c r="B471"/>
      <c r="C471"/>
      <c r="D471"/>
      <c r="E471"/>
    </row>
    <row r="472" spans="1:5" x14ac:dyDescent="0.25">
      <c r="A472"/>
      <c r="B472"/>
      <c r="C472"/>
      <c r="D472"/>
      <c r="E472"/>
    </row>
    <row r="473" spans="1:5" x14ac:dyDescent="0.25">
      <c r="A473"/>
      <c r="B473"/>
      <c r="C473"/>
      <c r="D473"/>
      <c r="E473"/>
    </row>
    <row r="474" spans="1:5" x14ac:dyDescent="0.25">
      <c r="A474"/>
      <c r="B474"/>
      <c r="C474"/>
      <c r="D474"/>
      <c r="E474"/>
    </row>
    <row r="475" spans="1:5" x14ac:dyDescent="0.25">
      <c r="A475"/>
      <c r="B475"/>
      <c r="C475"/>
      <c r="D475"/>
      <c r="E475"/>
    </row>
    <row r="476" spans="1:5" x14ac:dyDescent="0.25">
      <c r="A476"/>
      <c r="B476"/>
      <c r="C476"/>
      <c r="D476"/>
      <c r="E476"/>
    </row>
    <row r="477" spans="1:5" x14ac:dyDescent="0.25">
      <c r="A477"/>
      <c r="B477"/>
      <c r="C477"/>
      <c r="D477"/>
      <c r="E477"/>
    </row>
    <row r="478" spans="1:5" x14ac:dyDescent="0.25">
      <c r="A478"/>
      <c r="B478"/>
      <c r="C478"/>
      <c r="D478"/>
      <c r="E478"/>
    </row>
    <row r="479" spans="1:5" x14ac:dyDescent="0.25">
      <c r="A479"/>
      <c r="B479"/>
      <c r="C479"/>
      <c r="D479"/>
      <c r="E479"/>
    </row>
    <row r="480" spans="1:5" x14ac:dyDescent="0.25">
      <c r="A480"/>
      <c r="B480"/>
      <c r="C480"/>
      <c r="D480"/>
      <c r="E480"/>
    </row>
    <row r="481" spans="1:5" x14ac:dyDescent="0.25">
      <c r="A481"/>
      <c r="B481"/>
      <c r="C481"/>
      <c r="D481"/>
      <c r="E481"/>
    </row>
    <row r="482" spans="1:5" x14ac:dyDescent="0.25">
      <c r="A482"/>
      <c r="B482"/>
      <c r="C482"/>
      <c r="D482"/>
      <c r="E482"/>
    </row>
    <row r="483" spans="1:5" x14ac:dyDescent="0.25">
      <c r="A483"/>
      <c r="B483"/>
      <c r="C483"/>
      <c r="D483"/>
      <c r="E483"/>
    </row>
    <row r="484" spans="1:5" x14ac:dyDescent="0.25">
      <c r="A484"/>
      <c r="B484"/>
      <c r="C484"/>
      <c r="D484"/>
      <c r="E484"/>
    </row>
    <row r="485" spans="1:5" x14ac:dyDescent="0.25">
      <c r="A485"/>
      <c r="B485"/>
      <c r="C485"/>
      <c r="D485"/>
      <c r="E485"/>
    </row>
    <row r="486" spans="1:5" x14ac:dyDescent="0.25">
      <c r="A486"/>
      <c r="B486"/>
      <c r="C486"/>
      <c r="D486"/>
      <c r="E486"/>
    </row>
    <row r="487" spans="1:5" x14ac:dyDescent="0.25">
      <c r="A487"/>
      <c r="B487"/>
      <c r="C487"/>
      <c r="D487"/>
      <c r="E487"/>
    </row>
    <row r="488" spans="1:5" x14ac:dyDescent="0.25">
      <c r="A488"/>
      <c r="B488"/>
      <c r="C488"/>
      <c r="D488"/>
      <c r="E488"/>
    </row>
    <row r="489" spans="1:5" x14ac:dyDescent="0.25">
      <c r="A489"/>
      <c r="B489"/>
      <c r="C489"/>
      <c r="D489"/>
      <c r="E489"/>
    </row>
    <row r="490" spans="1:5" x14ac:dyDescent="0.25">
      <c r="A490"/>
      <c r="B490"/>
      <c r="C490"/>
      <c r="D490"/>
      <c r="E490"/>
    </row>
    <row r="491" spans="1:5" x14ac:dyDescent="0.25">
      <c r="A491"/>
      <c r="B491"/>
      <c r="C491"/>
      <c r="D491"/>
      <c r="E491"/>
    </row>
    <row r="492" spans="1:5" x14ac:dyDescent="0.25">
      <c r="A492"/>
      <c r="B492"/>
      <c r="C492"/>
      <c r="D492"/>
      <c r="E492"/>
    </row>
    <row r="493" spans="1:5" x14ac:dyDescent="0.25">
      <c r="A493"/>
      <c r="B493"/>
      <c r="C493"/>
      <c r="D493"/>
      <c r="E493"/>
    </row>
    <row r="494" spans="1:5" x14ac:dyDescent="0.25">
      <c r="A494"/>
      <c r="B494"/>
      <c r="C494"/>
      <c r="D494"/>
      <c r="E494"/>
    </row>
    <row r="495" spans="1:5" x14ac:dyDescent="0.25">
      <c r="A495"/>
      <c r="B495"/>
      <c r="C495"/>
      <c r="D495"/>
      <c r="E495"/>
    </row>
    <row r="496" spans="1:5" x14ac:dyDescent="0.25">
      <c r="A496"/>
      <c r="B496"/>
      <c r="C496"/>
      <c r="D496"/>
      <c r="E496"/>
    </row>
    <row r="497" spans="1:5" x14ac:dyDescent="0.25">
      <c r="A497"/>
      <c r="B497"/>
      <c r="C497"/>
      <c r="D497"/>
      <c r="E497"/>
    </row>
    <row r="498" spans="1:5" x14ac:dyDescent="0.25">
      <c r="A498"/>
      <c r="B498"/>
      <c r="C498"/>
      <c r="D498"/>
      <c r="E498"/>
    </row>
    <row r="499" spans="1:5" x14ac:dyDescent="0.25">
      <c r="A499"/>
      <c r="B499"/>
      <c r="C499"/>
      <c r="D499"/>
      <c r="E499"/>
    </row>
    <row r="500" spans="1:5" x14ac:dyDescent="0.25">
      <c r="A500"/>
      <c r="B500"/>
      <c r="C500"/>
      <c r="D500"/>
      <c r="E500"/>
    </row>
    <row r="501" spans="1:5" x14ac:dyDescent="0.25">
      <c r="A501"/>
      <c r="B501"/>
      <c r="C501"/>
      <c r="D501"/>
      <c r="E501"/>
    </row>
    <row r="502" spans="1:5" x14ac:dyDescent="0.25">
      <c r="A502"/>
      <c r="B502"/>
      <c r="C502"/>
      <c r="D502"/>
      <c r="E502"/>
    </row>
    <row r="503" spans="1:5" x14ac:dyDescent="0.25">
      <c r="A503"/>
      <c r="B503"/>
      <c r="C503"/>
      <c r="D503"/>
      <c r="E503"/>
    </row>
    <row r="504" spans="1:5" x14ac:dyDescent="0.25">
      <c r="A504"/>
      <c r="B504"/>
      <c r="C504"/>
      <c r="D504"/>
      <c r="E504"/>
    </row>
    <row r="505" spans="1:5" x14ac:dyDescent="0.25">
      <c r="A505"/>
      <c r="B505"/>
      <c r="C505"/>
      <c r="D505"/>
      <c r="E505"/>
    </row>
    <row r="506" spans="1:5" x14ac:dyDescent="0.25">
      <c r="A506"/>
      <c r="B506"/>
      <c r="C506"/>
      <c r="D506"/>
      <c r="E506"/>
    </row>
    <row r="507" spans="1:5" x14ac:dyDescent="0.25">
      <c r="A507"/>
      <c r="B507"/>
      <c r="C507"/>
      <c r="D507"/>
      <c r="E507"/>
    </row>
    <row r="508" spans="1:5" x14ac:dyDescent="0.25">
      <c r="A508"/>
      <c r="B508"/>
      <c r="C508"/>
      <c r="D508"/>
      <c r="E508"/>
    </row>
    <row r="509" spans="1:5" x14ac:dyDescent="0.25">
      <c r="A509"/>
      <c r="B509"/>
      <c r="C509"/>
      <c r="D509"/>
      <c r="E509"/>
    </row>
    <row r="510" spans="1:5" x14ac:dyDescent="0.25">
      <c r="A510"/>
      <c r="B510"/>
      <c r="C510"/>
      <c r="D510"/>
      <c r="E510"/>
    </row>
    <row r="511" spans="1:5" x14ac:dyDescent="0.25">
      <c r="A511"/>
      <c r="B511"/>
      <c r="C511"/>
      <c r="D511"/>
      <c r="E511"/>
    </row>
    <row r="512" spans="1:5" x14ac:dyDescent="0.25">
      <c r="A512"/>
      <c r="B512"/>
      <c r="C512"/>
      <c r="D512"/>
      <c r="E512"/>
    </row>
    <row r="513" spans="1:5" x14ac:dyDescent="0.25">
      <c r="A513"/>
      <c r="B513"/>
      <c r="C513"/>
      <c r="D513"/>
      <c r="E513"/>
    </row>
    <row r="514" spans="1:5" x14ac:dyDescent="0.25">
      <c r="A514"/>
      <c r="B514"/>
      <c r="C514"/>
      <c r="D514"/>
      <c r="E514"/>
    </row>
    <row r="515" spans="1:5" x14ac:dyDescent="0.25">
      <c r="A515"/>
      <c r="B515"/>
      <c r="C515"/>
      <c r="D515"/>
      <c r="E515"/>
    </row>
    <row r="516" spans="1:5" x14ac:dyDescent="0.25">
      <c r="A516"/>
      <c r="B516"/>
      <c r="C516"/>
      <c r="D516"/>
      <c r="E516"/>
    </row>
    <row r="517" spans="1:5" x14ac:dyDescent="0.25">
      <c r="A517"/>
      <c r="B517"/>
      <c r="C517"/>
      <c r="D517"/>
      <c r="E517"/>
    </row>
    <row r="518" spans="1:5" x14ac:dyDescent="0.25">
      <c r="A518"/>
      <c r="B518"/>
      <c r="C518"/>
      <c r="D518"/>
      <c r="E518"/>
    </row>
    <row r="519" spans="1:5" x14ac:dyDescent="0.25">
      <c r="A519"/>
      <c r="B519"/>
      <c r="C519"/>
      <c r="D519"/>
      <c r="E519"/>
    </row>
    <row r="520" spans="1:5" x14ac:dyDescent="0.25">
      <c r="A520"/>
      <c r="B520"/>
      <c r="C520"/>
      <c r="D520"/>
      <c r="E520"/>
    </row>
    <row r="521" spans="1:5" x14ac:dyDescent="0.25">
      <c r="A521"/>
      <c r="B521"/>
      <c r="C521"/>
      <c r="D521"/>
      <c r="E521"/>
    </row>
    <row r="522" spans="1:5" x14ac:dyDescent="0.25">
      <c r="A522"/>
      <c r="B522"/>
      <c r="C522"/>
      <c r="D522"/>
      <c r="E522"/>
    </row>
    <row r="523" spans="1:5" x14ac:dyDescent="0.25">
      <c r="A523"/>
      <c r="B523"/>
      <c r="C523"/>
      <c r="D523"/>
      <c r="E523"/>
    </row>
    <row r="524" spans="1:5" x14ac:dyDescent="0.25">
      <c r="A524"/>
      <c r="B524"/>
      <c r="C524"/>
      <c r="D524"/>
      <c r="E524"/>
    </row>
    <row r="525" spans="1:5" x14ac:dyDescent="0.25">
      <c r="A525"/>
      <c r="B525"/>
      <c r="C525"/>
      <c r="D525"/>
      <c r="E525"/>
    </row>
    <row r="526" spans="1:5" x14ac:dyDescent="0.25">
      <c r="A526"/>
      <c r="B526"/>
      <c r="C526"/>
      <c r="D526"/>
      <c r="E526"/>
    </row>
    <row r="527" spans="1:5" x14ac:dyDescent="0.25">
      <c r="A527"/>
      <c r="B527"/>
      <c r="C527"/>
      <c r="D527"/>
      <c r="E527"/>
    </row>
    <row r="528" spans="1:5" x14ac:dyDescent="0.25">
      <c r="A528"/>
      <c r="B528"/>
      <c r="C528"/>
      <c r="D528"/>
      <c r="E528"/>
    </row>
    <row r="529" spans="1:5" x14ac:dyDescent="0.25">
      <c r="A529"/>
      <c r="B529"/>
      <c r="C529"/>
      <c r="D529"/>
      <c r="E529"/>
    </row>
    <row r="530" spans="1:5" x14ac:dyDescent="0.25">
      <c r="A530"/>
      <c r="B530"/>
      <c r="C530"/>
      <c r="D530"/>
      <c r="E530"/>
    </row>
    <row r="531" spans="1:5" x14ac:dyDescent="0.25">
      <c r="A531"/>
      <c r="B531"/>
      <c r="C531"/>
      <c r="D531"/>
      <c r="E531"/>
    </row>
    <row r="532" spans="1:5" x14ac:dyDescent="0.25">
      <c r="A532"/>
      <c r="B532"/>
      <c r="C532"/>
      <c r="D532"/>
      <c r="E532"/>
    </row>
    <row r="533" spans="1:5" x14ac:dyDescent="0.25">
      <c r="A533"/>
      <c r="B533"/>
      <c r="C533"/>
      <c r="D533"/>
      <c r="E533"/>
    </row>
    <row r="534" spans="1:5" x14ac:dyDescent="0.25">
      <c r="A534"/>
      <c r="B534"/>
      <c r="C534"/>
      <c r="D534"/>
      <c r="E534"/>
    </row>
    <row r="535" spans="1:5" x14ac:dyDescent="0.25">
      <c r="A535"/>
      <c r="B535"/>
      <c r="C535"/>
      <c r="D535"/>
      <c r="E535"/>
    </row>
    <row r="536" spans="1:5" x14ac:dyDescent="0.25">
      <c r="A536"/>
      <c r="B536"/>
      <c r="C536"/>
      <c r="D536"/>
      <c r="E536"/>
    </row>
    <row r="537" spans="1:5" x14ac:dyDescent="0.25">
      <c r="A537"/>
      <c r="B537"/>
      <c r="C537"/>
      <c r="D537"/>
      <c r="E537"/>
    </row>
    <row r="538" spans="1:5" x14ac:dyDescent="0.25">
      <c r="A538"/>
      <c r="B538"/>
      <c r="C538"/>
      <c r="D538"/>
      <c r="E538"/>
    </row>
    <row r="539" spans="1:5" x14ac:dyDescent="0.25">
      <c r="A539"/>
      <c r="B539"/>
      <c r="C539"/>
      <c r="D539"/>
      <c r="E539"/>
    </row>
    <row r="540" spans="1:5" x14ac:dyDescent="0.25">
      <c r="A540"/>
      <c r="B540"/>
      <c r="C540"/>
      <c r="D540"/>
      <c r="E540"/>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26</vt:i4>
      </vt:variant>
    </vt:vector>
  </HeadingPairs>
  <TitlesOfParts>
    <vt:vector size="45"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D.5'!Área_de_impresión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2025-02-14T20:48:59Z</dcterms:modified>
</cp:coreProperties>
</file>